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8800" windowHeight="11730" tabRatio="905" activeTab="1"/>
  </bookViews>
  <sheets>
    <sheet name="фин МП" sheetId="1" r:id="rId1"/>
    <sheet name="хар-ка проектной" sheetId="10" r:id="rId2"/>
    <sheet name="фин проекта 1" sheetId="6" r:id="rId3"/>
    <sheet name="фин проекта 2" sheetId="11" r:id="rId4"/>
    <sheet name="фин проекта 3" sheetId="13" r:id="rId5"/>
    <sheet name="фин проекта 4" sheetId="14" r:id="rId6"/>
    <sheet name="фин проекта 5" sheetId="17" r:id="rId7"/>
    <sheet name="фин проекта 6" sheetId="18" r:id="rId8"/>
    <sheet name="фин КПМ 1" sheetId="20" r:id="rId9"/>
  </sheets>
  <externalReferences>
    <externalReference r:id="rId10"/>
  </externalReferences>
  <definedNames>
    <definedName name="_xlnm.Print_Titles" localSheetId="5">'фин проекта 4'!$4:$6</definedName>
    <definedName name="_xlnm.Print_Area" localSheetId="8">'фин КПМ 1'!$A$1:$I$17</definedName>
    <definedName name="_xlnm.Print_Area" localSheetId="0">'фин МП'!$A$1:$J$187</definedName>
    <definedName name="_xlnm.Print_Area" localSheetId="3">'фин проекта 2'!$A$1:$I$23</definedName>
    <definedName name="_xlnm.Print_Area" localSheetId="5">'фин проекта 4'!$A$1:$I$157</definedName>
    <definedName name="_xlnm.Print_Area" localSheetId="7">'фин проекта 6'!$A$1:$I$18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7" i="10" l="1"/>
  <c r="F19" i="10"/>
  <c r="F16" i="10" s="1"/>
  <c r="D33" i="1"/>
  <c r="L5" i="1"/>
  <c r="D84" i="1"/>
  <c r="D79" i="1" s="1"/>
  <c r="J79" i="1" s="1"/>
  <c r="D109" i="1"/>
  <c r="D14" i="1"/>
  <c r="D19" i="1"/>
  <c r="D179" i="1"/>
  <c r="D24" i="1" s="1"/>
  <c r="D9" i="1" s="1"/>
  <c r="D159" i="1"/>
  <c r="D169" i="1"/>
  <c r="D29" i="1"/>
  <c r="D34" i="1"/>
  <c r="D39" i="1"/>
  <c r="D44" i="1"/>
  <c r="D85" i="1"/>
  <c r="D110" i="1"/>
  <c r="D15" i="1" s="1"/>
  <c r="D10" i="1" s="1"/>
  <c r="D20" i="1"/>
  <c r="D180" i="1"/>
  <c r="D25" i="1"/>
  <c r="D30" i="1"/>
  <c r="D35" i="1"/>
  <c r="D86" i="1"/>
  <c r="D81" i="1" s="1"/>
  <c r="J81" i="1" s="1"/>
  <c r="D111" i="1"/>
  <c r="D16" i="1"/>
  <c r="D21" i="1"/>
  <c r="D181" i="1"/>
  <c r="D26" i="1" s="1"/>
  <c r="D11" i="1" s="1"/>
  <c r="D161" i="1"/>
  <c r="D171" i="1"/>
  <c r="D31" i="1"/>
  <c r="D36" i="1"/>
  <c r="D41" i="1"/>
  <c r="D46" i="1"/>
  <c r="F73" i="1"/>
  <c r="E73" i="1"/>
  <c r="D73" i="1"/>
  <c r="F68" i="1"/>
  <c r="E68" i="1"/>
  <c r="D68" i="1"/>
  <c r="F63" i="1"/>
  <c r="E63" i="1"/>
  <c r="D63" i="1"/>
  <c r="F58" i="1"/>
  <c r="E58" i="1"/>
  <c r="D58" i="1"/>
  <c r="F53" i="1"/>
  <c r="E53" i="1"/>
  <c r="D53" i="1"/>
  <c r="F48" i="1"/>
  <c r="E48" i="1"/>
  <c r="D48" i="1"/>
  <c r="F43" i="1"/>
  <c r="E43" i="1"/>
  <c r="D43" i="1"/>
  <c r="F38" i="1"/>
  <c r="E38" i="1"/>
  <c r="D38" i="1"/>
  <c r="D13" i="1"/>
  <c r="D18" i="1"/>
  <c r="D178" i="1"/>
  <c r="D23" i="1"/>
  <c r="D28" i="1"/>
  <c r="D8" i="1"/>
  <c r="F33" i="1"/>
  <c r="E33" i="1"/>
  <c r="F28" i="1"/>
  <c r="E28" i="1"/>
  <c r="F13" i="1"/>
  <c r="E13" i="1"/>
  <c r="E83" i="1"/>
  <c r="E93" i="1"/>
  <c r="E8" i="1" s="1"/>
  <c r="E108" i="1"/>
  <c r="E128" i="1"/>
  <c r="J128" i="1" s="1"/>
  <c r="E158" i="1"/>
  <c r="E168" i="1"/>
  <c r="E178" i="1"/>
  <c r="E78" i="1"/>
  <c r="F83" i="1"/>
  <c r="F93" i="1"/>
  <c r="F108" i="1"/>
  <c r="F128" i="1"/>
  <c r="F127" i="1" s="1"/>
  <c r="F158" i="1"/>
  <c r="F168" i="1"/>
  <c r="F178" i="1"/>
  <c r="F78" i="1"/>
  <c r="F77" i="1" s="1"/>
  <c r="G83" i="1"/>
  <c r="G93" i="1"/>
  <c r="G8" i="1" s="1"/>
  <c r="G108" i="1"/>
  <c r="G128" i="1"/>
  <c r="G158" i="1"/>
  <c r="G168" i="1"/>
  <c r="G178" i="1"/>
  <c r="G78" i="1"/>
  <c r="H83" i="1"/>
  <c r="H93" i="1"/>
  <c r="H108" i="1"/>
  <c r="H128" i="1"/>
  <c r="H127" i="1" s="1"/>
  <c r="H158" i="1"/>
  <c r="H168" i="1"/>
  <c r="H178" i="1"/>
  <c r="H78" i="1"/>
  <c r="H77" i="1" s="1"/>
  <c r="I83" i="1"/>
  <c r="I93" i="1"/>
  <c r="I8" i="1" s="1"/>
  <c r="I108" i="1"/>
  <c r="I128" i="1"/>
  <c r="I158" i="1"/>
  <c r="I168" i="1"/>
  <c r="I178" i="1"/>
  <c r="I78" i="1"/>
  <c r="E84" i="1"/>
  <c r="E94" i="1"/>
  <c r="E109" i="1"/>
  <c r="E129" i="1"/>
  <c r="E159" i="1"/>
  <c r="E169" i="1"/>
  <c r="E179" i="1"/>
  <c r="E79" i="1"/>
  <c r="F84" i="1"/>
  <c r="F94" i="1"/>
  <c r="F9" i="1" s="1"/>
  <c r="F109" i="1"/>
  <c r="F129" i="1"/>
  <c r="F159" i="1"/>
  <c r="F169" i="1"/>
  <c r="F179" i="1"/>
  <c r="F79" i="1"/>
  <c r="G84" i="1"/>
  <c r="G94" i="1"/>
  <c r="G109" i="1"/>
  <c r="G129" i="1"/>
  <c r="G159" i="1"/>
  <c r="G169" i="1"/>
  <c r="G179" i="1"/>
  <c r="G79" i="1"/>
  <c r="H84" i="1"/>
  <c r="H94" i="1"/>
  <c r="H9" i="1" s="1"/>
  <c r="H109" i="1"/>
  <c r="H129" i="1"/>
  <c r="H159" i="1"/>
  <c r="H169" i="1"/>
  <c r="H179" i="1"/>
  <c r="H79" i="1"/>
  <c r="I84" i="1"/>
  <c r="I94" i="1"/>
  <c r="I109" i="1"/>
  <c r="I129" i="1"/>
  <c r="I159" i="1"/>
  <c r="I169" i="1"/>
  <c r="I179" i="1"/>
  <c r="I79" i="1"/>
  <c r="E85" i="1"/>
  <c r="E95" i="1"/>
  <c r="E10" i="1" s="1"/>
  <c r="E110" i="1"/>
  <c r="E130" i="1"/>
  <c r="J130" i="1" s="1"/>
  <c r="E160" i="1"/>
  <c r="E170" i="1"/>
  <c r="E180" i="1"/>
  <c r="E80" i="1"/>
  <c r="F85" i="1"/>
  <c r="F95" i="1"/>
  <c r="F110" i="1"/>
  <c r="F130" i="1"/>
  <c r="F160" i="1"/>
  <c r="F170" i="1"/>
  <c r="F180" i="1"/>
  <c r="F80" i="1"/>
  <c r="G85" i="1"/>
  <c r="G95" i="1"/>
  <c r="G10" i="1" s="1"/>
  <c r="G110" i="1"/>
  <c r="G130" i="1"/>
  <c r="G160" i="1"/>
  <c r="G170" i="1"/>
  <c r="G180" i="1"/>
  <c r="G80" i="1"/>
  <c r="H85" i="1"/>
  <c r="H95" i="1"/>
  <c r="H110" i="1"/>
  <c r="H130" i="1"/>
  <c r="H160" i="1"/>
  <c r="H170" i="1"/>
  <c r="H180" i="1"/>
  <c r="H80" i="1"/>
  <c r="I85" i="1"/>
  <c r="I95" i="1"/>
  <c r="I10" i="1" s="1"/>
  <c r="I110" i="1"/>
  <c r="I130" i="1"/>
  <c r="I160" i="1"/>
  <c r="I170" i="1"/>
  <c r="I180" i="1"/>
  <c r="I80" i="1"/>
  <c r="E86" i="1"/>
  <c r="E96" i="1"/>
  <c r="E111" i="1"/>
  <c r="E131" i="1"/>
  <c r="E161" i="1"/>
  <c r="E171" i="1"/>
  <c r="E181" i="1"/>
  <c r="E81" i="1"/>
  <c r="F86" i="1"/>
  <c r="F96" i="1"/>
  <c r="F11" i="1" s="1"/>
  <c r="F111" i="1"/>
  <c r="F131" i="1"/>
  <c r="F161" i="1"/>
  <c r="F171" i="1"/>
  <c r="F181" i="1"/>
  <c r="F81" i="1"/>
  <c r="G86" i="1"/>
  <c r="G96" i="1"/>
  <c r="G111" i="1"/>
  <c r="G131" i="1"/>
  <c r="G161" i="1"/>
  <c r="G171" i="1"/>
  <c r="G181" i="1"/>
  <c r="G81" i="1"/>
  <c r="H86" i="1"/>
  <c r="H96" i="1"/>
  <c r="H11" i="1" s="1"/>
  <c r="H111" i="1"/>
  <c r="H131" i="1"/>
  <c r="H161" i="1"/>
  <c r="H171" i="1"/>
  <c r="H181" i="1"/>
  <c r="H81" i="1"/>
  <c r="I86" i="1"/>
  <c r="I96" i="1"/>
  <c r="I111" i="1"/>
  <c r="I131" i="1"/>
  <c r="I161" i="1"/>
  <c r="I171" i="1"/>
  <c r="I181" i="1"/>
  <c r="I81" i="1"/>
  <c r="D94" i="1"/>
  <c r="D129" i="1"/>
  <c r="D127" i="1" s="1"/>
  <c r="J127" i="1" s="1"/>
  <c r="D95" i="1"/>
  <c r="D130" i="1"/>
  <c r="D160" i="1"/>
  <c r="D170" i="1"/>
  <c r="D80" i="1"/>
  <c r="D96" i="1"/>
  <c r="D131" i="1"/>
  <c r="D83" i="1"/>
  <c r="D93" i="1"/>
  <c r="D108" i="1"/>
  <c r="D128" i="1"/>
  <c r="D158" i="1"/>
  <c r="D168" i="1"/>
  <c r="D78" i="1"/>
  <c r="D77" i="1" s="1"/>
  <c r="J80" i="1"/>
  <c r="J78" i="1"/>
  <c r="J77" i="1" s="1"/>
  <c r="I77" i="1"/>
  <c r="G77" i="1"/>
  <c r="E77" i="1"/>
  <c r="D82" i="1"/>
  <c r="E82" i="1"/>
  <c r="F82" i="1"/>
  <c r="G82" i="1"/>
  <c r="H82" i="1"/>
  <c r="I82" i="1"/>
  <c r="J83" i="1"/>
  <c r="J85" i="1"/>
  <c r="D15" i="18"/>
  <c r="D9" i="18"/>
  <c r="E15" i="18"/>
  <c r="E9" i="18"/>
  <c r="F15" i="18"/>
  <c r="F9" i="18"/>
  <c r="G15" i="18"/>
  <c r="G9" i="18"/>
  <c r="H15" i="18"/>
  <c r="H9" i="18"/>
  <c r="D16" i="18"/>
  <c r="D10" i="18"/>
  <c r="E16" i="18"/>
  <c r="E10" i="18"/>
  <c r="F16" i="18"/>
  <c r="F10" i="18"/>
  <c r="G16" i="18"/>
  <c r="G10" i="18"/>
  <c r="H16" i="18"/>
  <c r="H10" i="18"/>
  <c r="D17" i="18"/>
  <c r="D11" i="18"/>
  <c r="E17" i="18"/>
  <c r="E11" i="18"/>
  <c r="F17" i="18"/>
  <c r="F11" i="18"/>
  <c r="G17" i="18"/>
  <c r="G11" i="18"/>
  <c r="H17" i="18"/>
  <c r="H11" i="18"/>
  <c r="D18" i="18"/>
  <c r="D12" i="18"/>
  <c r="E18" i="18"/>
  <c r="E12" i="18"/>
  <c r="F18" i="18"/>
  <c r="F12" i="18"/>
  <c r="G18" i="18"/>
  <c r="G12" i="18"/>
  <c r="H18" i="18"/>
  <c r="H12" i="18"/>
  <c r="C16" i="18"/>
  <c r="C10" i="18"/>
  <c r="C17" i="18"/>
  <c r="C11" i="18"/>
  <c r="C18" i="18"/>
  <c r="C12" i="18"/>
  <c r="C15" i="18"/>
  <c r="C9" i="18"/>
  <c r="K38" i="10"/>
  <c r="J38" i="10"/>
  <c r="I38" i="10"/>
  <c r="H38" i="10"/>
  <c r="G38" i="10"/>
  <c r="F38" i="10"/>
  <c r="K37" i="10"/>
  <c r="J37" i="10"/>
  <c r="I37" i="10"/>
  <c r="H37" i="10"/>
  <c r="G37" i="10"/>
  <c r="F37" i="10"/>
  <c r="K35" i="10"/>
  <c r="J35" i="10"/>
  <c r="I35" i="10"/>
  <c r="H35" i="10"/>
  <c r="G35" i="10"/>
  <c r="F35" i="10"/>
  <c r="K34" i="10"/>
  <c r="J34" i="10"/>
  <c r="I34" i="10"/>
  <c r="H34" i="10"/>
  <c r="G34" i="10"/>
  <c r="F34" i="10"/>
  <c r="K32" i="10"/>
  <c r="J32" i="10"/>
  <c r="I32" i="10"/>
  <c r="H32" i="10"/>
  <c r="G32" i="10"/>
  <c r="F32" i="10"/>
  <c r="K30" i="10"/>
  <c r="J30" i="10"/>
  <c r="I30" i="10"/>
  <c r="H30" i="10"/>
  <c r="G30" i="10"/>
  <c r="F30" i="10"/>
  <c r="K28" i="10"/>
  <c r="J28" i="10"/>
  <c r="I28" i="10"/>
  <c r="H28" i="10"/>
  <c r="G28" i="10"/>
  <c r="F28" i="10"/>
  <c r="K26" i="10"/>
  <c r="J26" i="10"/>
  <c r="I26" i="10"/>
  <c r="H26" i="10"/>
  <c r="G26" i="10"/>
  <c r="F26" i="10"/>
  <c r="K24" i="10"/>
  <c r="J24" i="10"/>
  <c r="I24" i="10"/>
  <c r="H24" i="10"/>
  <c r="G24" i="10"/>
  <c r="F24" i="10"/>
  <c r="K23" i="10"/>
  <c r="J23" i="10"/>
  <c r="I23" i="10"/>
  <c r="H23" i="10"/>
  <c r="G23" i="10"/>
  <c r="F23" i="10"/>
  <c r="K17" i="10"/>
  <c r="J17" i="10"/>
  <c r="J16" i="10" s="1"/>
  <c r="I17" i="10"/>
  <c r="H17" i="10"/>
  <c r="H16" i="10" s="1"/>
  <c r="G17" i="10"/>
  <c r="K16" i="10"/>
  <c r="I16" i="10"/>
  <c r="G16" i="10"/>
  <c r="K14" i="10"/>
  <c r="J14" i="10"/>
  <c r="I14" i="10"/>
  <c r="H14" i="10"/>
  <c r="G14" i="10"/>
  <c r="F14" i="10"/>
  <c r="K11" i="10"/>
  <c r="J11" i="10"/>
  <c r="I11" i="10"/>
  <c r="H11" i="10"/>
  <c r="G11" i="10"/>
  <c r="F11" i="10"/>
  <c r="K10" i="10"/>
  <c r="J10" i="10"/>
  <c r="I10" i="10"/>
  <c r="H10" i="10"/>
  <c r="G10" i="10"/>
  <c r="F10" i="10"/>
  <c r="K8" i="10"/>
  <c r="J8" i="10"/>
  <c r="I8" i="10"/>
  <c r="H8" i="10"/>
  <c r="G8" i="10"/>
  <c r="F8" i="10"/>
  <c r="K7" i="10"/>
  <c r="J7" i="10"/>
  <c r="I7" i="10"/>
  <c r="H7" i="10"/>
  <c r="G7" i="10"/>
  <c r="F7" i="10"/>
  <c r="F8" i="1"/>
  <c r="H8" i="1"/>
  <c r="E9" i="1"/>
  <c r="G9" i="1"/>
  <c r="I9" i="1"/>
  <c r="F10" i="1"/>
  <c r="H10" i="1"/>
  <c r="E11" i="1"/>
  <c r="G11" i="1"/>
  <c r="I11" i="1"/>
  <c r="J129" i="1"/>
  <c r="J131" i="1"/>
  <c r="E127" i="1"/>
  <c r="G127" i="1"/>
  <c r="I127" i="1"/>
  <c r="J143" i="1"/>
  <c r="J144" i="1"/>
  <c r="J145" i="1"/>
  <c r="J146" i="1"/>
  <c r="D147" i="1"/>
  <c r="E147" i="1"/>
  <c r="F147" i="1"/>
  <c r="I147" i="1"/>
  <c r="H147" i="1"/>
  <c r="G147" i="1"/>
  <c r="J147" i="1"/>
  <c r="J148" i="1"/>
  <c r="J149" i="1"/>
  <c r="J150" i="1"/>
  <c r="J151" i="1"/>
  <c r="D152" i="1"/>
  <c r="E152" i="1"/>
  <c r="F152" i="1"/>
  <c r="I152" i="1"/>
  <c r="J152" i="1" s="1"/>
  <c r="H152" i="1"/>
  <c r="G152" i="1"/>
  <c r="J153" i="1"/>
  <c r="J154" i="1"/>
  <c r="J155" i="1"/>
  <c r="J156" i="1"/>
  <c r="I137" i="1"/>
  <c r="H137" i="1"/>
  <c r="G137" i="1"/>
  <c r="F137" i="1"/>
  <c r="E137" i="1"/>
  <c r="D137" i="1"/>
  <c r="J137" i="1"/>
  <c r="J138" i="1"/>
  <c r="J139" i="1"/>
  <c r="J140" i="1"/>
  <c r="J141" i="1"/>
  <c r="I142" i="1"/>
  <c r="H142" i="1"/>
  <c r="J142" i="1" s="1"/>
  <c r="G142" i="1"/>
  <c r="F142" i="1"/>
  <c r="E142" i="1"/>
  <c r="D142" i="1"/>
  <c r="E132" i="1"/>
  <c r="F132" i="1"/>
  <c r="G132" i="1"/>
  <c r="H132" i="1"/>
  <c r="I132" i="1"/>
  <c r="D132" i="1"/>
  <c r="J114" i="1"/>
  <c r="J115" i="1"/>
  <c r="J116" i="1"/>
  <c r="D117" i="1"/>
  <c r="E117" i="1"/>
  <c r="J117" i="1" s="1"/>
  <c r="F117" i="1"/>
  <c r="G117" i="1"/>
  <c r="H117" i="1"/>
  <c r="I117" i="1"/>
  <c r="J118" i="1"/>
  <c r="J119" i="1"/>
  <c r="J120" i="1"/>
  <c r="J121" i="1"/>
  <c r="D122" i="1"/>
  <c r="E122" i="1"/>
  <c r="F122" i="1"/>
  <c r="G122" i="1"/>
  <c r="H122" i="1"/>
  <c r="I122" i="1"/>
  <c r="J122" i="1"/>
  <c r="J123" i="1"/>
  <c r="J124" i="1"/>
  <c r="J125" i="1"/>
  <c r="J126" i="1"/>
  <c r="C21" i="14"/>
  <c r="C16" i="14"/>
  <c r="C10" i="14" s="1"/>
  <c r="C66" i="14"/>
  <c r="C126" i="14"/>
  <c r="C141" i="14"/>
  <c r="C151" i="14"/>
  <c r="C20" i="14"/>
  <c r="C25" i="14"/>
  <c r="C30" i="14"/>
  <c r="C35" i="14"/>
  <c r="C15" i="14"/>
  <c r="C9" i="14" s="1"/>
  <c r="C65" i="14"/>
  <c r="C125" i="14"/>
  <c r="C140" i="14"/>
  <c r="C150" i="14"/>
  <c r="C22" i="14"/>
  <c r="C27" i="14"/>
  <c r="C37" i="14"/>
  <c r="C42" i="14"/>
  <c r="C17" i="14"/>
  <c r="C11" i="14" s="1"/>
  <c r="C67" i="14"/>
  <c r="C127" i="14"/>
  <c r="C142" i="14"/>
  <c r="C152" i="14"/>
  <c r="C14" i="14"/>
  <c r="C8" i="14" s="1"/>
  <c r="C64" i="14"/>
  <c r="C124" i="14"/>
  <c r="C139" i="14"/>
  <c r="C149" i="14"/>
  <c r="D21" i="14"/>
  <c r="D26" i="14"/>
  <c r="D16" i="14" s="1"/>
  <c r="D66" i="14"/>
  <c r="D126" i="14"/>
  <c r="D141" i="14"/>
  <c r="D156" i="14"/>
  <c r="D151" i="14" s="1"/>
  <c r="E21" i="14"/>
  <c r="E26" i="14"/>
  <c r="E16" i="14" s="1"/>
  <c r="E66" i="14"/>
  <c r="E126" i="14"/>
  <c r="E141" i="14"/>
  <c r="E156" i="14"/>
  <c r="E151" i="14"/>
  <c r="F21" i="14"/>
  <c r="F26" i="14"/>
  <c r="F16" i="14"/>
  <c r="F66" i="14"/>
  <c r="F126" i="14"/>
  <c r="F141" i="14"/>
  <c r="F156" i="14"/>
  <c r="G21" i="14"/>
  <c r="G26" i="14"/>
  <c r="G16" i="14" s="1"/>
  <c r="G66" i="14"/>
  <c r="G126" i="14"/>
  <c r="G141" i="14"/>
  <c r="G156" i="14"/>
  <c r="G151" i="14"/>
  <c r="H21" i="14"/>
  <c r="H26" i="14"/>
  <c r="H16" i="14"/>
  <c r="H66" i="14"/>
  <c r="H126" i="14"/>
  <c r="I126" i="14" s="1"/>
  <c r="H141" i="14"/>
  <c r="H156" i="14"/>
  <c r="D20" i="14"/>
  <c r="D25" i="14"/>
  <c r="D15" i="14"/>
  <c r="D65" i="14"/>
  <c r="D125" i="14"/>
  <c r="D123" i="14" s="1"/>
  <c r="D140" i="14"/>
  <c r="D150" i="14"/>
  <c r="E20" i="14"/>
  <c r="E25" i="14"/>
  <c r="E15" i="14"/>
  <c r="E65" i="14"/>
  <c r="E125" i="14"/>
  <c r="E140" i="14"/>
  <c r="E150" i="14"/>
  <c r="F20" i="14"/>
  <c r="F25" i="14"/>
  <c r="F15" i="14"/>
  <c r="F65" i="14"/>
  <c r="F125" i="14"/>
  <c r="F140" i="14"/>
  <c r="F150" i="14"/>
  <c r="G20" i="14"/>
  <c r="G25" i="14"/>
  <c r="G15" i="14"/>
  <c r="G65" i="14"/>
  <c r="G125" i="14"/>
  <c r="G140" i="14"/>
  <c r="G150" i="14"/>
  <c r="H20" i="14"/>
  <c r="H25" i="14"/>
  <c r="H15" i="14"/>
  <c r="H65" i="14"/>
  <c r="H125" i="14"/>
  <c r="H140" i="14"/>
  <c r="H150" i="14"/>
  <c r="I150" i="14" s="1"/>
  <c r="D22" i="14"/>
  <c r="D27" i="14"/>
  <c r="D17" i="14" s="1"/>
  <c r="D67" i="14"/>
  <c r="D63" i="14" s="1"/>
  <c r="D127" i="14"/>
  <c r="D142" i="14"/>
  <c r="D152" i="14"/>
  <c r="D11" i="14"/>
  <c r="E22" i="14"/>
  <c r="E27" i="14"/>
  <c r="E17" i="14" s="1"/>
  <c r="E67" i="14"/>
  <c r="E127" i="14"/>
  <c r="E142" i="14"/>
  <c r="E152" i="14"/>
  <c r="F22" i="14"/>
  <c r="F27" i="14"/>
  <c r="F17" i="14" s="1"/>
  <c r="F67" i="14"/>
  <c r="F127" i="14"/>
  <c r="F142" i="14"/>
  <c r="F152" i="14"/>
  <c r="F11" i="14"/>
  <c r="G22" i="14"/>
  <c r="G27" i="14"/>
  <c r="G17" i="14" s="1"/>
  <c r="G11" i="14" s="1"/>
  <c r="G67" i="14"/>
  <c r="G127" i="14"/>
  <c r="G142" i="14"/>
  <c r="G152" i="14"/>
  <c r="H22" i="14"/>
  <c r="H27" i="14"/>
  <c r="H17" i="14" s="1"/>
  <c r="H67" i="14"/>
  <c r="H127" i="14"/>
  <c r="H142" i="14"/>
  <c r="H152" i="14"/>
  <c r="H11" i="14"/>
  <c r="F19" i="14"/>
  <c r="F24" i="14"/>
  <c r="F14" i="14"/>
  <c r="G19" i="14"/>
  <c r="G24" i="14"/>
  <c r="G14" i="14" s="1"/>
  <c r="G154" i="14"/>
  <c r="H19" i="14"/>
  <c r="H24" i="14"/>
  <c r="H14" i="14"/>
  <c r="E64" i="14"/>
  <c r="E14" i="14"/>
  <c r="E124" i="14"/>
  <c r="E154" i="14"/>
  <c r="E149" i="14" s="1"/>
  <c r="E148" i="14" s="1"/>
  <c r="E144" i="14" s="1"/>
  <c r="E143" i="14" s="1"/>
  <c r="D14" i="14"/>
  <c r="D64" i="14"/>
  <c r="D124" i="14"/>
  <c r="E63" i="14"/>
  <c r="C63" i="14"/>
  <c r="C118" i="14"/>
  <c r="E118" i="14"/>
  <c r="H118" i="14"/>
  <c r="G118" i="14"/>
  <c r="F118" i="14"/>
  <c r="D118" i="14"/>
  <c r="I118" i="14"/>
  <c r="I119" i="14"/>
  <c r="I120" i="14"/>
  <c r="I121" i="14"/>
  <c r="I122" i="14"/>
  <c r="D78" i="14"/>
  <c r="E78" i="14"/>
  <c r="C83" i="14"/>
  <c r="C78" i="14"/>
  <c r="D133" i="14"/>
  <c r="D128" i="14"/>
  <c r="D113" i="14"/>
  <c r="D108" i="14"/>
  <c r="D103" i="14"/>
  <c r="D98" i="14"/>
  <c r="D93" i="14"/>
  <c r="D88" i="14"/>
  <c r="D83" i="14"/>
  <c r="E133" i="14"/>
  <c r="E128" i="14"/>
  <c r="E123" i="14"/>
  <c r="E113" i="14"/>
  <c r="E108" i="14"/>
  <c r="E103" i="14"/>
  <c r="E98" i="14"/>
  <c r="E93" i="14"/>
  <c r="E88" i="14"/>
  <c r="E83" i="14"/>
  <c r="C153" i="14"/>
  <c r="C148" i="14"/>
  <c r="C143" i="14"/>
  <c r="C138" i="14"/>
  <c r="C133" i="14"/>
  <c r="C128" i="14"/>
  <c r="C123" i="14"/>
  <c r="C113" i="14"/>
  <c r="C108" i="14"/>
  <c r="C103" i="14"/>
  <c r="C98" i="14"/>
  <c r="C93" i="14"/>
  <c r="C88" i="14"/>
  <c r="I80" i="14"/>
  <c r="I81" i="14"/>
  <c r="I82" i="14"/>
  <c r="I85" i="14"/>
  <c r="I86" i="14"/>
  <c r="I87" i="14"/>
  <c r="I90" i="14"/>
  <c r="I91" i="14"/>
  <c r="I92" i="14"/>
  <c r="I95" i="14"/>
  <c r="I96" i="14"/>
  <c r="I97" i="14"/>
  <c r="I100" i="14"/>
  <c r="I101" i="14"/>
  <c r="I102" i="14"/>
  <c r="I105" i="14"/>
  <c r="I106" i="14"/>
  <c r="I107" i="14"/>
  <c r="I110" i="14"/>
  <c r="I111" i="14"/>
  <c r="I112" i="14"/>
  <c r="I115" i="14"/>
  <c r="I116" i="14"/>
  <c r="I117" i="14"/>
  <c r="I125" i="14"/>
  <c r="I127" i="14"/>
  <c r="I130" i="14"/>
  <c r="I131" i="14"/>
  <c r="I132" i="14"/>
  <c r="I135" i="14"/>
  <c r="I136" i="14"/>
  <c r="I137" i="14"/>
  <c r="I140" i="14"/>
  <c r="I141" i="14"/>
  <c r="I145" i="14"/>
  <c r="I146" i="14"/>
  <c r="I147" i="14"/>
  <c r="I152" i="14"/>
  <c r="I155" i="14"/>
  <c r="I157" i="14"/>
  <c r="I69" i="14"/>
  <c r="I70" i="14"/>
  <c r="I71" i="14"/>
  <c r="I72" i="14"/>
  <c r="H73" i="14"/>
  <c r="G73" i="14"/>
  <c r="F73" i="14"/>
  <c r="E73" i="14"/>
  <c r="D73" i="14"/>
  <c r="C73" i="14"/>
  <c r="I74" i="14"/>
  <c r="I75" i="14"/>
  <c r="I76" i="14"/>
  <c r="I77" i="14"/>
  <c r="H68" i="14"/>
  <c r="G68" i="14"/>
  <c r="F68" i="14"/>
  <c r="E68" i="14"/>
  <c r="D68" i="14"/>
  <c r="C68" i="14"/>
  <c r="I68" i="14"/>
  <c r="D58" i="14"/>
  <c r="E58" i="14"/>
  <c r="F58" i="14"/>
  <c r="G58" i="14"/>
  <c r="H58" i="14"/>
  <c r="C58" i="14"/>
  <c r="D53" i="14"/>
  <c r="E53" i="14"/>
  <c r="F53" i="14"/>
  <c r="G53" i="14"/>
  <c r="H53" i="14"/>
  <c r="C53" i="14"/>
  <c r="D48" i="14"/>
  <c r="E48" i="14"/>
  <c r="F48" i="14"/>
  <c r="G48" i="14"/>
  <c r="H48" i="14"/>
  <c r="C48" i="14"/>
  <c r="D43" i="14"/>
  <c r="E43" i="14"/>
  <c r="F43" i="14"/>
  <c r="G43" i="14"/>
  <c r="H43" i="14"/>
  <c r="C43" i="14"/>
  <c r="D38" i="14"/>
  <c r="E38" i="14"/>
  <c r="F38" i="14"/>
  <c r="G38" i="14"/>
  <c r="H38" i="14"/>
  <c r="C38" i="14"/>
  <c r="D28" i="14"/>
  <c r="E28" i="14"/>
  <c r="F28" i="14"/>
  <c r="G28" i="14"/>
  <c r="H28" i="14"/>
  <c r="D33" i="14"/>
  <c r="E33" i="14"/>
  <c r="F33" i="14"/>
  <c r="G33" i="14"/>
  <c r="H33" i="14"/>
  <c r="C33" i="14"/>
  <c r="C28" i="14"/>
  <c r="I16" i="14"/>
  <c r="I14" i="14"/>
  <c r="H13" i="14"/>
  <c r="F13" i="14"/>
  <c r="D13" i="14"/>
  <c r="C13" i="14"/>
  <c r="C28" i="13"/>
  <c r="I28" i="13" s="1"/>
  <c r="C27" i="13"/>
  <c r="D27" i="13"/>
  <c r="E27" i="13"/>
  <c r="F27" i="13"/>
  <c r="G27" i="13"/>
  <c r="H27" i="13"/>
  <c r="I27" i="13"/>
  <c r="C26" i="13"/>
  <c r="D26" i="13"/>
  <c r="E26" i="13"/>
  <c r="F26" i="13"/>
  <c r="F24" i="13" s="1"/>
  <c r="G26" i="13"/>
  <c r="H26" i="13"/>
  <c r="C25" i="13"/>
  <c r="D25" i="13"/>
  <c r="E25" i="13"/>
  <c r="F25" i="13"/>
  <c r="G25" i="13"/>
  <c r="H25" i="13"/>
  <c r="I25" i="13"/>
  <c r="D24" i="13"/>
  <c r="H24" i="13"/>
  <c r="C23" i="13"/>
  <c r="I23" i="13" s="1"/>
  <c r="C22" i="13"/>
  <c r="D22" i="13"/>
  <c r="E22" i="13"/>
  <c r="F22" i="13"/>
  <c r="G22" i="13"/>
  <c r="H22" i="13"/>
  <c r="I22" i="13"/>
  <c r="C21" i="13"/>
  <c r="D21" i="13"/>
  <c r="E21" i="13"/>
  <c r="F21" i="13"/>
  <c r="F19" i="13" s="1"/>
  <c r="G21" i="13"/>
  <c r="H21" i="13"/>
  <c r="C20" i="13"/>
  <c r="D20" i="13"/>
  <c r="E20" i="13"/>
  <c r="F20" i="13"/>
  <c r="G20" i="13"/>
  <c r="H20" i="13"/>
  <c r="I20" i="13"/>
  <c r="D19" i="13"/>
  <c r="H19" i="13"/>
  <c r="D7" i="1"/>
  <c r="E18" i="1"/>
  <c r="E23" i="1"/>
  <c r="E7" i="1"/>
  <c r="F18" i="1"/>
  <c r="F23" i="1"/>
  <c r="F7" i="1"/>
  <c r="G13" i="1"/>
  <c r="G18" i="1"/>
  <c r="G23" i="1"/>
  <c r="G28" i="1"/>
  <c r="G33" i="1"/>
  <c r="G38" i="1"/>
  <c r="G43" i="1"/>
  <c r="G7" i="1"/>
  <c r="H13" i="1"/>
  <c r="H18" i="1"/>
  <c r="H23" i="1"/>
  <c r="H28" i="1"/>
  <c r="H33" i="1"/>
  <c r="H38" i="1"/>
  <c r="H43" i="1"/>
  <c r="H7" i="1"/>
  <c r="I13" i="1"/>
  <c r="I18" i="1"/>
  <c r="I23" i="1"/>
  <c r="I28" i="1"/>
  <c r="I33" i="1"/>
  <c r="I38" i="1"/>
  <c r="I43" i="1"/>
  <c r="I7" i="1"/>
  <c r="J8" i="1"/>
  <c r="J9" i="1"/>
  <c r="J10" i="1"/>
  <c r="J11" i="1"/>
  <c r="E14" i="1"/>
  <c r="E19" i="1"/>
  <c r="E24" i="1"/>
  <c r="E22" i="1" s="1"/>
  <c r="E29" i="1"/>
  <c r="E34" i="1"/>
  <c r="E32" i="1" s="1"/>
  <c r="E39" i="1"/>
  <c r="E44" i="1"/>
  <c r="E42" i="1" s="1"/>
  <c r="F14" i="1"/>
  <c r="F19" i="1"/>
  <c r="F17" i="1" s="1"/>
  <c r="F24" i="1"/>
  <c r="F29" i="1"/>
  <c r="F27" i="1" s="1"/>
  <c r="F34" i="1"/>
  <c r="F39" i="1"/>
  <c r="F37" i="1" s="1"/>
  <c r="F44" i="1"/>
  <c r="G14" i="1"/>
  <c r="G12" i="1" s="1"/>
  <c r="G19" i="1"/>
  <c r="G24" i="1"/>
  <c r="G22" i="1" s="1"/>
  <c r="G29" i="1"/>
  <c r="G34" i="1"/>
  <c r="G32" i="1" s="1"/>
  <c r="G39" i="1"/>
  <c r="G44" i="1"/>
  <c r="G42" i="1" s="1"/>
  <c r="H14" i="1"/>
  <c r="H19" i="1"/>
  <c r="H17" i="1" s="1"/>
  <c r="H24" i="1"/>
  <c r="H29" i="1"/>
  <c r="H27" i="1" s="1"/>
  <c r="H34" i="1"/>
  <c r="H39" i="1"/>
  <c r="H37" i="1" s="1"/>
  <c r="H44" i="1"/>
  <c r="I14" i="1"/>
  <c r="I19" i="1"/>
  <c r="I24" i="1"/>
  <c r="I22" i="1" s="1"/>
  <c r="I29" i="1"/>
  <c r="I34" i="1"/>
  <c r="I32" i="1" s="1"/>
  <c r="I39" i="1"/>
  <c r="I44" i="1"/>
  <c r="I42" i="1" s="1"/>
  <c r="E15" i="1"/>
  <c r="E20" i="1"/>
  <c r="E17" i="1" s="1"/>
  <c r="E25" i="1"/>
  <c r="E30" i="1"/>
  <c r="J30" i="1" s="1"/>
  <c r="E35" i="1"/>
  <c r="E40" i="1"/>
  <c r="J40" i="1" s="1"/>
  <c r="E45" i="1"/>
  <c r="F15" i="1"/>
  <c r="F20" i="1"/>
  <c r="F25" i="1"/>
  <c r="F30" i="1"/>
  <c r="F35" i="1"/>
  <c r="F40" i="1"/>
  <c r="F45" i="1"/>
  <c r="G15" i="1"/>
  <c r="G20" i="1"/>
  <c r="G25" i="1"/>
  <c r="G30" i="1"/>
  <c r="G35" i="1"/>
  <c r="G40" i="1"/>
  <c r="G45" i="1"/>
  <c r="H15" i="1"/>
  <c r="H12" i="1" s="1"/>
  <c r="H20" i="1"/>
  <c r="H25" i="1"/>
  <c r="H30" i="1"/>
  <c r="H35" i="1"/>
  <c r="H40" i="1"/>
  <c r="H45" i="1"/>
  <c r="I15" i="1"/>
  <c r="I20" i="1"/>
  <c r="I25" i="1"/>
  <c r="I30" i="1"/>
  <c r="I35" i="1"/>
  <c r="I40" i="1"/>
  <c r="I45" i="1"/>
  <c r="E16" i="1"/>
  <c r="J16" i="1" s="1"/>
  <c r="E21" i="1"/>
  <c r="E26" i="1"/>
  <c r="J26" i="1" s="1"/>
  <c r="E31" i="1"/>
  <c r="E36" i="1"/>
  <c r="J36" i="1" s="1"/>
  <c r="E41" i="1"/>
  <c r="E46" i="1"/>
  <c r="J46" i="1" s="1"/>
  <c r="F16" i="1"/>
  <c r="F21" i="1"/>
  <c r="F26" i="1"/>
  <c r="F31" i="1"/>
  <c r="F36" i="1"/>
  <c r="F41" i="1"/>
  <c r="F46" i="1"/>
  <c r="G16" i="1"/>
  <c r="G21" i="1"/>
  <c r="G26" i="1"/>
  <c r="G31" i="1"/>
  <c r="G36" i="1"/>
  <c r="G41" i="1"/>
  <c r="G46" i="1"/>
  <c r="H16" i="1"/>
  <c r="H21" i="1"/>
  <c r="H26" i="1"/>
  <c r="H31" i="1"/>
  <c r="H36" i="1"/>
  <c r="H41" i="1"/>
  <c r="H46" i="1"/>
  <c r="I16" i="1"/>
  <c r="I21" i="1"/>
  <c r="I26" i="1"/>
  <c r="I31" i="1"/>
  <c r="I36" i="1"/>
  <c r="I41" i="1"/>
  <c r="I46" i="1"/>
  <c r="D12" i="1"/>
  <c r="E12" i="1"/>
  <c r="I12" i="1"/>
  <c r="J13" i="1"/>
  <c r="J99" i="1"/>
  <c r="J109" i="1"/>
  <c r="D17" i="1"/>
  <c r="G17" i="1"/>
  <c r="I17" i="1"/>
  <c r="J18" i="1"/>
  <c r="J19" i="1"/>
  <c r="J21" i="1"/>
  <c r="D22" i="1"/>
  <c r="F22" i="1"/>
  <c r="H22" i="1"/>
  <c r="J23" i="1"/>
  <c r="J25" i="1"/>
  <c r="D27" i="1"/>
  <c r="E27" i="1"/>
  <c r="G27" i="1"/>
  <c r="I27" i="1"/>
  <c r="J28" i="1"/>
  <c r="J29" i="1"/>
  <c r="J27" i="1" s="1"/>
  <c r="J31" i="1"/>
  <c r="D32" i="1"/>
  <c r="F32" i="1"/>
  <c r="H32" i="1"/>
  <c r="J33" i="1"/>
  <c r="J35" i="1"/>
  <c r="D37" i="1"/>
  <c r="E37" i="1"/>
  <c r="G37" i="1"/>
  <c r="I37" i="1"/>
  <c r="J38" i="1"/>
  <c r="J39" i="1"/>
  <c r="J37" i="1" s="1"/>
  <c r="J41" i="1"/>
  <c r="D42" i="1"/>
  <c r="F42" i="1"/>
  <c r="H42" i="1"/>
  <c r="J43" i="1"/>
  <c r="J45" i="1"/>
  <c r="D47" i="1"/>
  <c r="E47" i="1"/>
  <c r="F47" i="1"/>
  <c r="G47" i="1"/>
  <c r="H47" i="1"/>
  <c r="I47" i="1"/>
  <c r="J48" i="1"/>
  <c r="J49" i="1"/>
  <c r="J47" i="1" s="1"/>
  <c r="J50" i="1"/>
  <c r="J51" i="1"/>
  <c r="D52" i="1"/>
  <c r="E52" i="1"/>
  <c r="F52" i="1"/>
  <c r="G52" i="1"/>
  <c r="H52" i="1"/>
  <c r="I52" i="1"/>
  <c r="J53" i="1"/>
  <c r="J54" i="1"/>
  <c r="J55" i="1"/>
  <c r="J56" i="1"/>
  <c r="J52" i="1"/>
  <c r="D57" i="1"/>
  <c r="E57" i="1"/>
  <c r="F57" i="1"/>
  <c r="G57" i="1"/>
  <c r="H57" i="1"/>
  <c r="I57" i="1"/>
  <c r="J58" i="1"/>
  <c r="J59" i="1"/>
  <c r="J57" i="1" s="1"/>
  <c r="J60" i="1"/>
  <c r="J61" i="1"/>
  <c r="D62" i="1"/>
  <c r="E62" i="1"/>
  <c r="F62" i="1"/>
  <c r="G62" i="1"/>
  <c r="H62" i="1"/>
  <c r="I62" i="1"/>
  <c r="J63" i="1"/>
  <c r="J64" i="1"/>
  <c r="J65" i="1"/>
  <c r="J66" i="1"/>
  <c r="J62" i="1"/>
  <c r="D67" i="1"/>
  <c r="E67" i="1"/>
  <c r="F67" i="1"/>
  <c r="G67" i="1"/>
  <c r="H67" i="1"/>
  <c r="I67" i="1"/>
  <c r="J68" i="1"/>
  <c r="J69" i="1"/>
  <c r="J67" i="1" s="1"/>
  <c r="J70" i="1"/>
  <c r="J71" i="1"/>
  <c r="D72" i="1"/>
  <c r="E72" i="1"/>
  <c r="F72" i="1"/>
  <c r="G72" i="1"/>
  <c r="H72" i="1"/>
  <c r="I72" i="1"/>
  <c r="J73" i="1"/>
  <c r="J74" i="1"/>
  <c r="J75" i="1"/>
  <c r="J76" i="1"/>
  <c r="J72" i="1"/>
  <c r="D87" i="1"/>
  <c r="E87" i="1"/>
  <c r="F87" i="1"/>
  <c r="G87" i="1"/>
  <c r="H87" i="1"/>
  <c r="I87" i="1"/>
  <c r="J88" i="1"/>
  <c r="J89" i="1"/>
  <c r="J87" i="1" s="1"/>
  <c r="J90" i="1"/>
  <c r="J91" i="1"/>
  <c r="D92" i="1"/>
  <c r="E92" i="1"/>
  <c r="F92" i="1"/>
  <c r="G92" i="1"/>
  <c r="H92" i="1"/>
  <c r="I92" i="1"/>
  <c r="J93" i="1"/>
  <c r="J94" i="1"/>
  <c r="J95" i="1"/>
  <c r="J96" i="1"/>
  <c r="J92" i="1"/>
  <c r="D97" i="1"/>
  <c r="E97" i="1"/>
  <c r="F97" i="1"/>
  <c r="G97" i="1"/>
  <c r="H97" i="1"/>
  <c r="I97" i="1"/>
  <c r="J98" i="1"/>
  <c r="J100" i="1"/>
  <c r="J101" i="1"/>
  <c r="J97" i="1"/>
  <c r="D102" i="1"/>
  <c r="E102" i="1"/>
  <c r="F102" i="1"/>
  <c r="G102" i="1"/>
  <c r="H102" i="1"/>
  <c r="I102" i="1"/>
  <c r="J103" i="1"/>
  <c r="J104" i="1"/>
  <c r="J102" i="1" s="1"/>
  <c r="J105" i="1"/>
  <c r="J106" i="1"/>
  <c r="D107" i="1"/>
  <c r="E107" i="1"/>
  <c r="F107" i="1"/>
  <c r="G107" i="1"/>
  <c r="H107" i="1"/>
  <c r="I107" i="1"/>
  <c r="J108" i="1"/>
  <c r="J107" i="1" s="1"/>
  <c r="J110" i="1"/>
  <c r="J111" i="1"/>
  <c r="D112" i="1"/>
  <c r="E112" i="1"/>
  <c r="F112" i="1"/>
  <c r="G112" i="1"/>
  <c r="H112" i="1"/>
  <c r="I112" i="1"/>
  <c r="J113" i="1"/>
  <c r="J112" i="1" s="1"/>
  <c r="J133" i="1"/>
  <c r="J132" i="1"/>
  <c r="D157" i="1"/>
  <c r="E157" i="1"/>
  <c r="F157" i="1"/>
  <c r="G157" i="1"/>
  <c r="H157" i="1"/>
  <c r="I157" i="1"/>
  <c r="J158" i="1"/>
  <c r="J159" i="1"/>
  <c r="J160" i="1"/>
  <c r="J161" i="1"/>
  <c r="J157" i="1"/>
  <c r="D162" i="1"/>
  <c r="E162" i="1"/>
  <c r="F162" i="1"/>
  <c r="G162" i="1"/>
  <c r="H162" i="1"/>
  <c r="I162" i="1"/>
  <c r="J163" i="1"/>
  <c r="J164" i="1"/>
  <c r="J162" i="1" s="1"/>
  <c r="J165" i="1"/>
  <c r="J166" i="1"/>
  <c r="D167" i="1"/>
  <c r="E167" i="1"/>
  <c r="F167" i="1"/>
  <c r="G167" i="1"/>
  <c r="H167" i="1"/>
  <c r="I167" i="1"/>
  <c r="J168" i="1"/>
  <c r="J169" i="1"/>
  <c r="J170" i="1"/>
  <c r="J171" i="1"/>
  <c r="J167" i="1"/>
  <c r="D172" i="1"/>
  <c r="E172" i="1"/>
  <c r="J172" i="1" s="1"/>
  <c r="F172" i="1"/>
  <c r="G172" i="1"/>
  <c r="H172" i="1"/>
  <c r="I172" i="1"/>
  <c r="J173" i="1"/>
  <c r="J174" i="1"/>
  <c r="J175" i="1"/>
  <c r="J176" i="1"/>
  <c r="D177" i="1"/>
  <c r="E177" i="1"/>
  <c r="F177" i="1"/>
  <c r="G177" i="1"/>
  <c r="H177" i="1"/>
  <c r="I177" i="1"/>
  <c r="J178" i="1"/>
  <c r="J179" i="1"/>
  <c r="J180" i="1"/>
  <c r="J181" i="1"/>
  <c r="J177" i="1"/>
  <c r="D182" i="1"/>
  <c r="E182" i="1"/>
  <c r="F182" i="1"/>
  <c r="G182" i="1"/>
  <c r="H182" i="1"/>
  <c r="I182" i="1"/>
  <c r="J183" i="1"/>
  <c r="J184" i="1"/>
  <c r="J182" i="1" s="1"/>
  <c r="J185" i="1"/>
  <c r="J186" i="1"/>
  <c r="D8" i="18"/>
  <c r="E8" i="18"/>
  <c r="F8" i="18"/>
  <c r="G8" i="18"/>
  <c r="H8" i="18"/>
  <c r="I18" i="18"/>
  <c r="I17" i="18"/>
  <c r="I16" i="18"/>
  <c r="I15" i="18"/>
  <c r="H14" i="18"/>
  <c r="G14" i="18"/>
  <c r="F14" i="18"/>
  <c r="E14" i="18"/>
  <c r="D14" i="18"/>
  <c r="C14" i="18"/>
  <c r="I14" i="18" s="1"/>
  <c r="H18" i="14"/>
  <c r="E23" i="14"/>
  <c r="G23" i="14"/>
  <c r="I25" i="14"/>
  <c r="I22" i="14"/>
  <c r="D18" i="14"/>
  <c r="I20" i="14"/>
  <c r="I18" i="14" s="1"/>
  <c r="F18" i="14"/>
  <c r="I21" i="14"/>
  <c r="G18" i="14"/>
  <c r="E18" i="14"/>
  <c r="I26" i="14"/>
  <c r="H23" i="14"/>
  <c r="F23" i="14"/>
  <c r="D23" i="14"/>
  <c r="I19" i="14"/>
  <c r="C18" i="14"/>
  <c r="I24" i="14"/>
  <c r="C23" i="14"/>
  <c r="D17" i="13"/>
  <c r="D11" i="13" s="1"/>
  <c r="E17" i="13"/>
  <c r="F17" i="13"/>
  <c r="F11" i="13" s="1"/>
  <c r="G17" i="13"/>
  <c r="H17" i="13"/>
  <c r="H11" i="13" s="1"/>
  <c r="D16" i="13"/>
  <c r="E16" i="13"/>
  <c r="E14" i="13" s="1"/>
  <c r="F16" i="13"/>
  <c r="G16" i="13"/>
  <c r="G14" i="13" s="1"/>
  <c r="H16" i="13"/>
  <c r="D15" i="13"/>
  <c r="E15" i="13"/>
  <c r="F15" i="13"/>
  <c r="G15" i="13"/>
  <c r="H15" i="13"/>
  <c r="H9" i="13" s="1"/>
  <c r="H8" i="13" s="1"/>
  <c r="C18" i="13"/>
  <c r="C12" i="13" s="1"/>
  <c r="C17" i="13"/>
  <c r="C11" i="13" s="1"/>
  <c r="C16" i="13"/>
  <c r="C10" i="13" s="1"/>
  <c r="C15" i="13"/>
  <c r="C9" i="13" s="1"/>
  <c r="H20" i="11"/>
  <c r="G20" i="11"/>
  <c r="G9" i="11" s="1"/>
  <c r="G8" i="11" s="1"/>
  <c r="F20" i="11"/>
  <c r="E20" i="11"/>
  <c r="E9" i="11" s="1"/>
  <c r="C20" i="11"/>
  <c r="H15" i="11"/>
  <c r="G15" i="11"/>
  <c r="F15" i="11"/>
  <c r="E15" i="11"/>
  <c r="D15" i="11"/>
  <c r="C15" i="11"/>
  <c r="D9" i="17"/>
  <c r="D8" i="17" s="1"/>
  <c r="E9" i="17"/>
  <c r="I16" i="20"/>
  <c r="I15" i="20"/>
  <c r="I14" i="20"/>
  <c r="I13" i="20"/>
  <c r="H12" i="20"/>
  <c r="G12" i="20"/>
  <c r="F12" i="20"/>
  <c r="E12" i="20"/>
  <c r="D12" i="20"/>
  <c r="C12" i="20"/>
  <c r="H11" i="20"/>
  <c r="G11" i="20"/>
  <c r="F11" i="20"/>
  <c r="E11" i="20"/>
  <c r="D11" i="20"/>
  <c r="C11" i="20"/>
  <c r="I11" i="20"/>
  <c r="H10" i="20"/>
  <c r="G10" i="20"/>
  <c r="F10" i="20"/>
  <c r="E10" i="20"/>
  <c r="D10" i="20"/>
  <c r="C10" i="20"/>
  <c r="I10" i="20" s="1"/>
  <c r="H9" i="20"/>
  <c r="G9" i="20"/>
  <c r="F9" i="20"/>
  <c r="E9" i="20"/>
  <c r="D9" i="20"/>
  <c r="C9" i="20"/>
  <c r="I9" i="20" s="1"/>
  <c r="H8" i="20"/>
  <c r="H7" i="20" s="1"/>
  <c r="G8" i="20"/>
  <c r="G7" i="20"/>
  <c r="F8" i="20"/>
  <c r="E8" i="20"/>
  <c r="E7" i="20" s="1"/>
  <c r="D8" i="20"/>
  <c r="D7" i="20" s="1"/>
  <c r="C8" i="20"/>
  <c r="I8" i="20" s="1"/>
  <c r="F7" i="20"/>
  <c r="C7" i="20"/>
  <c r="I12" i="20"/>
  <c r="I18" i="17"/>
  <c r="I17" i="17"/>
  <c r="I16" i="17"/>
  <c r="I15" i="17"/>
  <c r="H14" i="17"/>
  <c r="G14" i="17"/>
  <c r="F14" i="17"/>
  <c r="E14" i="17"/>
  <c r="D14" i="17"/>
  <c r="C14" i="17"/>
  <c r="H12" i="17"/>
  <c r="G12" i="17"/>
  <c r="F12" i="17"/>
  <c r="E12" i="17"/>
  <c r="D12" i="17"/>
  <c r="C12" i="17"/>
  <c r="H11" i="17"/>
  <c r="G11" i="17"/>
  <c r="F11" i="17"/>
  <c r="E11" i="17"/>
  <c r="D11" i="17"/>
  <c r="I11" i="17" s="1"/>
  <c r="C11" i="17"/>
  <c r="H10" i="17"/>
  <c r="H8" i="17" s="1"/>
  <c r="G10" i="17"/>
  <c r="F10" i="17"/>
  <c r="E10" i="17"/>
  <c r="D10" i="17"/>
  <c r="C10" i="17"/>
  <c r="I10" i="17"/>
  <c r="H9" i="17"/>
  <c r="G9" i="17"/>
  <c r="G8" i="17" s="1"/>
  <c r="F9" i="17"/>
  <c r="E8" i="17"/>
  <c r="C9" i="17"/>
  <c r="I9" i="17" s="1"/>
  <c r="F8" i="17"/>
  <c r="I67" i="14"/>
  <c r="I66" i="14"/>
  <c r="I65" i="14"/>
  <c r="I62" i="14"/>
  <c r="I61" i="14"/>
  <c r="I60" i="14"/>
  <c r="I58" i="14" s="1"/>
  <c r="I59" i="14"/>
  <c r="I57" i="14"/>
  <c r="I56" i="14"/>
  <c r="I55" i="14"/>
  <c r="I54" i="14"/>
  <c r="I53" i="14"/>
  <c r="I52" i="14"/>
  <c r="I51" i="14"/>
  <c r="I50" i="14"/>
  <c r="I49" i="14"/>
  <c r="I47" i="14"/>
  <c r="I46" i="14"/>
  <c r="I45" i="14"/>
  <c r="I44" i="14"/>
  <c r="I43" i="14" s="1"/>
  <c r="I42" i="14"/>
  <c r="I41" i="14"/>
  <c r="I40" i="14"/>
  <c r="I39" i="14"/>
  <c r="I37" i="14"/>
  <c r="I36" i="14"/>
  <c r="I35" i="14"/>
  <c r="I34" i="14"/>
  <c r="I33" i="14" s="1"/>
  <c r="I32" i="14"/>
  <c r="I31" i="14"/>
  <c r="I30" i="14"/>
  <c r="I29" i="14"/>
  <c r="I28" i="14" s="1"/>
  <c r="I27" i="14"/>
  <c r="I23" i="14"/>
  <c r="I12" i="17"/>
  <c r="I38" i="14"/>
  <c r="I48" i="14"/>
  <c r="I10" i="18"/>
  <c r="I11" i="18"/>
  <c r="I12" i="18"/>
  <c r="I9" i="18"/>
  <c r="C8" i="18"/>
  <c r="I8" i="18"/>
  <c r="I14" i="17"/>
  <c r="I18" i="13"/>
  <c r="I16" i="13"/>
  <c r="H14" i="13"/>
  <c r="F14" i="13"/>
  <c r="D14" i="13"/>
  <c r="H12" i="13"/>
  <c r="G12" i="13"/>
  <c r="F12" i="13"/>
  <c r="E12" i="13"/>
  <c r="D12" i="13"/>
  <c r="I12" i="13" s="1"/>
  <c r="G11" i="13"/>
  <c r="E11" i="13"/>
  <c r="H10" i="13"/>
  <c r="F10" i="13"/>
  <c r="D10" i="13"/>
  <c r="G9" i="13"/>
  <c r="F9" i="13"/>
  <c r="F8" i="13" s="1"/>
  <c r="E9" i="13"/>
  <c r="D9" i="13"/>
  <c r="I9" i="13" s="1"/>
  <c r="C10" i="11"/>
  <c r="D10" i="11"/>
  <c r="E10" i="11"/>
  <c r="F10" i="11"/>
  <c r="G10" i="11"/>
  <c r="H10" i="11"/>
  <c r="C11" i="11"/>
  <c r="D11" i="11"/>
  <c r="E11" i="11"/>
  <c r="F11" i="11"/>
  <c r="G11" i="11"/>
  <c r="H11" i="11"/>
  <c r="C12" i="11"/>
  <c r="I12" i="11" s="1"/>
  <c r="D12" i="11"/>
  <c r="E12" i="11"/>
  <c r="F12" i="11"/>
  <c r="G12" i="11"/>
  <c r="H12" i="11"/>
  <c r="D9" i="11"/>
  <c r="F9" i="11"/>
  <c r="F8" i="11" s="1"/>
  <c r="H9" i="11"/>
  <c r="H8" i="11" s="1"/>
  <c r="C9" i="11"/>
  <c r="C8" i="11" s="1"/>
  <c r="I23" i="11"/>
  <c r="I22" i="11"/>
  <c r="I21" i="11"/>
  <c r="I20" i="11"/>
  <c r="H19" i="11"/>
  <c r="G19" i="11"/>
  <c r="F19" i="11"/>
  <c r="E19" i="11"/>
  <c r="D19" i="11"/>
  <c r="C19" i="11"/>
  <c r="I18" i="11"/>
  <c r="I17" i="11"/>
  <c r="I16" i="11"/>
  <c r="I15" i="11"/>
  <c r="H14" i="11"/>
  <c r="G14" i="11"/>
  <c r="F14" i="11"/>
  <c r="E14" i="11"/>
  <c r="D14" i="11"/>
  <c r="I14" i="11" s="1"/>
  <c r="C14" i="11"/>
  <c r="I11" i="11"/>
  <c r="C9" i="6"/>
  <c r="I19" i="11"/>
  <c r="I10" i="11"/>
  <c r="C8" i="13"/>
  <c r="D8" i="11"/>
  <c r="D9" i="6"/>
  <c r="E9" i="6"/>
  <c r="E8" i="6" s="1"/>
  <c r="F9" i="6"/>
  <c r="G9" i="6"/>
  <c r="G8" i="6" s="1"/>
  <c r="H9" i="6"/>
  <c r="D10" i="6"/>
  <c r="I10" i="6" s="1"/>
  <c r="E10" i="6"/>
  <c r="F10" i="6"/>
  <c r="G10" i="6"/>
  <c r="H10" i="6"/>
  <c r="D11" i="6"/>
  <c r="E11" i="6"/>
  <c r="F11" i="6"/>
  <c r="G11" i="6"/>
  <c r="H11" i="6"/>
  <c r="D12" i="6"/>
  <c r="I12" i="6" s="1"/>
  <c r="E12" i="6"/>
  <c r="F12" i="6"/>
  <c r="G12" i="6"/>
  <c r="H12" i="6"/>
  <c r="C10" i="6"/>
  <c r="C11" i="6"/>
  <c r="C12" i="6"/>
  <c r="I15" i="6"/>
  <c r="C14" i="6"/>
  <c r="C8" i="6"/>
  <c r="I8" i="6" s="1"/>
  <c r="H14" i="6"/>
  <c r="G14" i="6"/>
  <c r="F14" i="6"/>
  <c r="E14" i="6"/>
  <c r="D14" i="6"/>
  <c r="D8" i="6"/>
  <c r="F8" i="6"/>
  <c r="H8" i="6"/>
  <c r="I16" i="6"/>
  <c r="I17" i="6"/>
  <c r="I18" i="6"/>
  <c r="I9" i="6"/>
  <c r="I11" i="6"/>
  <c r="I14" i="6"/>
  <c r="I7" i="20" l="1"/>
  <c r="E8" i="11"/>
  <c r="I8" i="11" s="1"/>
  <c r="I9" i="11"/>
  <c r="I11" i="13"/>
  <c r="D8" i="13"/>
  <c r="F12" i="1"/>
  <c r="J15" i="1"/>
  <c r="I21" i="13"/>
  <c r="I26" i="13"/>
  <c r="I73" i="14"/>
  <c r="E13" i="14"/>
  <c r="G149" i="14"/>
  <c r="G148" i="14" s="1"/>
  <c r="G144" i="14" s="1"/>
  <c r="G153" i="14"/>
  <c r="H9" i="14"/>
  <c r="F9" i="14"/>
  <c r="D9" i="14"/>
  <c r="I15" i="14"/>
  <c r="I13" i="14" s="1"/>
  <c r="D10" i="14"/>
  <c r="C7" i="14"/>
  <c r="E10" i="13"/>
  <c r="G10" i="13"/>
  <c r="G8" i="13" s="1"/>
  <c r="C14" i="13"/>
  <c r="I14" i="13" s="1"/>
  <c r="I15" i="13"/>
  <c r="I17" i="13"/>
  <c r="C8" i="17"/>
  <c r="I8" i="17" s="1"/>
  <c r="J44" i="1"/>
  <c r="J42" i="1" s="1"/>
  <c r="J34" i="1"/>
  <c r="J32" i="1" s="1"/>
  <c r="J24" i="1"/>
  <c r="J22" i="1" s="1"/>
  <c r="J20" i="1"/>
  <c r="J17" i="1" s="1"/>
  <c r="J7" i="1"/>
  <c r="G19" i="13"/>
  <c r="E19" i="13"/>
  <c r="C19" i="13"/>
  <c r="G24" i="13"/>
  <c r="E24" i="13"/>
  <c r="C24" i="13"/>
  <c r="I24" i="13" s="1"/>
  <c r="E153" i="14"/>
  <c r="E139" i="14"/>
  <c r="E138" i="14" s="1"/>
  <c r="I142" i="14"/>
  <c r="E11" i="14"/>
  <c r="I17" i="14"/>
  <c r="H151" i="14"/>
  <c r="H10" i="14" s="1"/>
  <c r="I10" i="14" s="1"/>
  <c r="H154" i="14"/>
  <c r="I156" i="14"/>
  <c r="G10" i="14"/>
  <c r="G13" i="14"/>
  <c r="G9" i="14"/>
  <c r="E9" i="14"/>
  <c r="I9" i="14" s="1"/>
  <c r="F151" i="14"/>
  <c r="F10" i="14" s="1"/>
  <c r="F154" i="14"/>
  <c r="E10" i="14"/>
  <c r="I11" i="14"/>
  <c r="D154" i="14"/>
  <c r="J86" i="1"/>
  <c r="J84" i="1"/>
  <c r="J82" i="1" l="1"/>
  <c r="J14" i="1"/>
  <c r="J12" i="1" s="1"/>
  <c r="D153" i="14"/>
  <c r="D149" i="14"/>
  <c r="D148" i="14" s="1"/>
  <c r="D144" i="14" s="1"/>
  <c r="H153" i="14"/>
  <c r="H149" i="14"/>
  <c r="I154" i="14"/>
  <c r="I19" i="13"/>
  <c r="F153" i="14"/>
  <c r="F149" i="14"/>
  <c r="F148" i="14" s="1"/>
  <c r="F144" i="14" s="1"/>
  <c r="I151" i="14"/>
  <c r="E8" i="13"/>
  <c r="I8" i="13" s="1"/>
  <c r="I10" i="13"/>
  <c r="G143" i="14"/>
  <c r="G139" i="14"/>
  <c r="G138" i="14" s="1"/>
  <c r="G134" i="14" s="1"/>
  <c r="G133" i="14" s="1"/>
  <c r="G129" i="14" s="1"/>
  <c r="E8" i="14"/>
  <c r="E7" i="14" s="1"/>
  <c r="F139" i="14" l="1"/>
  <c r="F138" i="14" s="1"/>
  <c r="F134" i="14" s="1"/>
  <c r="F133" i="14" s="1"/>
  <c r="F129" i="14" s="1"/>
  <c r="F143" i="14"/>
  <c r="H148" i="14"/>
  <c r="I149" i="14"/>
  <c r="D139" i="14"/>
  <c r="D143" i="14"/>
  <c r="G124" i="14"/>
  <c r="G123" i="14" s="1"/>
  <c r="G114" i="14" s="1"/>
  <c r="G113" i="14" s="1"/>
  <c r="G109" i="14" s="1"/>
  <c r="G108" i="14" s="1"/>
  <c r="G104" i="14" s="1"/>
  <c r="G103" i="14" s="1"/>
  <c r="G99" i="14" s="1"/>
  <c r="G98" i="14" s="1"/>
  <c r="G94" i="14" s="1"/>
  <c r="G93" i="14" s="1"/>
  <c r="G89" i="14" s="1"/>
  <c r="G88" i="14" s="1"/>
  <c r="G84" i="14" s="1"/>
  <c r="G83" i="14" s="1"/>
  <c r="G79" i="14" s="1"/>
  <c r="G128" i="14"/>
  <c r="I153" i="14"/>
  <c r="G64" i="14" l="1"/>
  <c r="G78" i="14"/>
  <c r="D8" i="14"/>
  <c r="D138" i="14"/>
  <c r="I148" i="14"/>
  <c r="H144" i="14"/>
  <c r="F128" i="14"/>
  <c r="F124" i="14"/>
  <c r="F123" i="14" s="1"/>
  <c r="F114" i="14" s="1"/>
  <c r="F113" i="14" s="1"/>
  <c r="F109" i="14" s="1"/>
  <c r="F108" i="14" s="1"/>
  <c r="F104" i="14" s="1"/>
  <c r="F103" i="14" s="1"/>
  <c r="F99" i="14" s="1"/>
  <c r="F98" i="14" s="1"/>
  <c r="F94" i="14" s="1"/>
  <c r="F93" i="14" s="1"/>
  <c r="F89" i="14" s="1"/>
  <c r="F88" i="14" s="1"/>
  <c r="F84" i="14" s="1"/>
  <c r="F83" i="14" s="1"/>
  <c r="F79" i="14" s="1"/>
  <c r="F64" i="14" l="1"/>
  <c r="F78" i="14"/>
  <c r="H139" i="14"/>
  <c r="H143" i="14"/>
  <c r="I143" i="14" s="1"/>
  <c r="I144" i="14"/>
  <c r="D7" i="14"/>
  <c r="G63" i="14"/>
  <c r="G8" i="14"/>
  <c r="G7" i="14" s="1"/>
  <c r="H138" i="14" l="1"/>
  <c r="I139" i="14"/>
  <c r="F8" i="14"/>
  <c r="F63" i="14"/>
  <c r="F7" i="14" l="1"/>
  <c r="H134" i="14"/>
  <c r="I138" i="14"/>
  <c r="I134" i="14" l="1"/>
  <c r="H133" i="14"/>
  <c r="H129" i="14" l="1"/>
  <c r="I133" i="14"/>
  <c r="H128" i="14" l="1"/>
  <c r="I128" i="14" s="1"/>
  <c r="H124" i="14"/>
  <c r="I129" i="14"/>
  <c r="H123" i="14" l="1"/>
  <c r="I124" i="14"/>
  <c r="I123" i="14" l="1"/>
  <c r="H114" i="14"/>
  <c r="H113" i="14" l="1"/>
  <c r="I114" i="14"/>
  <c r="H109" i="14" l="1"/>
  <c r="I113" i="14"/>
  <c r="H108" i="14" l="1"/>
  <c r="I109" i="14"/>
  <c r="H104" i="14" l="1"/>
  <c r="I108" i="14"/>
  <c r="H103" i="14" l="1"/>
  <c r="I104" i="14"/>
  <c r="H99" i="14" l="1"/>
  <c r="I103" i="14"/>
  <c r="H98" i="14" l="1"/>
  <c r="I99" i="14"/>
  <c r="I98" i="14" l="1"/>
  <c r="H94" i="14"/>
  <c r="H93" i="14" l="1"/>
  <c r="I94" i="14"/>
  <c r="H89" i="14" l="1"/>
  <c r="I93" i="14"/>
  <c r="H88" i="14" l="1"/>
  <c r="I89" i="14"/>
  <c r="H84" i="14" l="1"/>
  <c r="I88" i="14"/>
  <c r="H83" i="14" l="1"/>
  <c r="I84" i="14"/>
  <c r="H79" i="14" l="1"/>
  <c r="I83" i="14"/>
  <c r="H64" i="14" l="1"/>
  <c r="H78" i="14"/>
  <c r="I78" i="14" s="1"/>
  <c r="I79" i="14"/>
  <c r="H63" i="14" l="1"/>
  <c r="H8" i="14"/>
  <c r="I64" i="14"/>
  <c r="I63" i="14" s="1"/>
  <c r="H7" i="14" l="1"/>
  <c r="I8" i="14"/>
  <c r="I7" i="14" s="1"/>
</calcChain>
</file>

<file path=xl/sharedStrings.xml><?xml version="1.0" encoding="utf-8"?>
<sst xmlns="http://schemas.openxmlformats.org/spreadsheetml/2006/main" count="826" uniqueCount="277">
  <si>
    <t>всего</t>
  </si>
  <si>
    <t>всего, в том числе:</t>
  </si>
  <si>
    <t>МБ</t>
  </si>
  <si>
    <t>ФБ</t>
  </si>
  <si>
    <t>ОБ</t>
  </si>
  <si>
    <t>ВБ</t>
  </si>
  <si>
    <t>№ п/п</t>
  </si>
  <si>
    <t>1.1</t>
  </si>
  <si>
    <t>1.2</t>
  </si>
  <si>
    <t>1.3</t>
  </si>
  <si>
    <t>1.4</t>
  </si>
  <si>
    <t>1.1.1</t>
  </si>
  <si>
    <t>1.2.1</t>
  </si>
  <si>
    <t>1.2.2</t>
  </si>
  <si>
    <t>1.1.2</t>
  </si>
  <si>
    <t>1.3.1</t>
  </si>
  <si>
    <t>Наименование мероприятия (результата) и источники финансирования</t>
  </si>
  <si>
    <t>Объем финансового обеспечения по годам реализации, тыс. рублей</t>
  </si>
  <si>
    <t>Всего по проекту:</t>
  </si>
  <si>
    <t>Местный бюджет</t>
  </si>
  <si>
    <t>Федеральный бюджет</t>
  </si>
  <si>
    <t>Областной бюджет</t>
  </si>
  <si>
    <t>Внебюджетные источники</t>
  </si>
  <si>
    <t>1.1.3</t>
  </si>
  <si>
    <t>1.1.4</t>
  </si>
  <si>
    <t>1.2.3</t>
  </si>
  <si>
    <t>1.2.4</t>
  </si>
  <si>
    <t>4. Финансовое обеспечение муниципальной программы</t>
  </si>
  <si>
    <t>Приложение 1 к паспорту муниципальной программы</t>
  </si>
  <si>
    <t>Ответственный исполнитель, соисполнитель, исполнитель муниципальной программы, направление, структурный элемент, мероприятие (результат)</t>
  </si>
  <si>
    <t>Источник финансового обеспечения</t>
  </si>
  <si>
    <t>Объем финансового обеспечения по годам, тыс. руб.</t>
  </si>
  <si>
    <t>Приложение к паспорту муниципального проекта</t>
  </si>
  <si>
    <t>1.3.2</t>
  </si>
  <si>
    <t>1.3.3</t>
  </si>
  <si>
    <t>1.3.4</t>
  </si>
  <si>
    <t>1.5</t>
  </si>
  <si>
    <t>Муниципальная программа "Обеспечение населения Сокольского муниципального округа доступным жильем и создание благоприятных условий проживания"</t>
  </si>
  <si>
    <t>МКУ СМО «Управление строительства и ЖКХ»</t>
  </si>
  <si>
    <t>результат проекта: выполнены мероприятия по предоставлению социальных выплат молодым семьям</t>
  </si>
  <si>
    <t>жкх</t>
  </si>
  <si>
    <t>результат проекта: выполнены мероприятия по переселению граждан из аварийного жилищного фонда</t>
  </si>
  <si>
    <t>асмо</t>
  </si>
  <si>
    <t>мку</t>
  </si>
  <si>
    <t>сокол</t>
  </si>
  <si>
    <t>кадн</t>
  </si>
  <si>
    <t>МКУ «Управление ЖКХ г. Сокола»</t>
  </si>
  <si>
    <t>уппсх</t>
  </si>
  <si>
    <t>Комплекс процессных мероприятий «Осуществление отдельных  государственных полномочий по организации мероприятий  при осуществлении деятельности  по обращению с животными без владельцев», в том числе</t>
  </si>
  <si>
    <t>Администрация Сокольского муниципального округа</t>
  </si>
  <si>
    <t>Управление промышленности, природопользования и сельского хозяйства Сокольского муниципального округа</t>
  </si>
  <si>
    <t>Территориальный орган Администрации Сокольского муниципального округа Вологодской области – «Город Сокол»</t>
  </si>
  <si>
    <t>Территориальный орган Администрации Сокольского муниципального округа Вологодской области – «Город Кадников»</t>
  </si>
  <si>
    <t>Территориальный орган Администрации Сокольского муниципального округа Вологодской области – «Архангельский»</t>
  </si>
  <si>
    <t>Территориальный орган Администрации Сокольского муниципального округа Вологодской области – «Биряковский»</t>
  </si>
  <si>
    <t>Территориальный орган Администрации Сокольского муниципального округа Вологодской области – «Воробьевский»</t>
  </si>
  <si>
    <t>Территориальный орган Администрации Сокольского муниципального округа Вологодской области – «Двиницкий»</t>
  </si>
  <si>
    <t>Территориальный орган Администрации Сокольского муниципального округа Вологодской области – «Пельшемский»</t>
  </si>
  <si>
    <t>Территориальный орган Администрации Сокольского муниципального округа Вологодской области – «Пригородный»</t>
  </si>
  <si>
    <t>Территориальный орган Администрации Сокольского муниципального округа Вологодской области – «Чучковский»</t>
  </si>
  <si>
    <t>ХАРАКТЕРИСТИКА
направлений расходов финансовых мероприятий (результатов) структурных элементов проектной части комплексной программы</t>
  </si>
  <si>
    <t>Наименование направления (подпрограммы), структурного элемента муниципальной программы (комплексной программы), мероприятия (результата)</t>
  </si>
  <si>
    <t xml:space="preserve">Наименование  расходов </t>
  </si>
  <si>
    <t>Направление расходов, вид расходов</t>
  </si>
  <si>
    <t>Характеристика направления расходов</t>
  </si>
  <si>
    <t>1.</t>
  </si>
  <si>
    <t>1.1.</t>
  </si>
  <si>
    <t>2.</t>
  </si>
  <si>
    <t>Приложение 2 к паспорту муниципальной программы</t>
  </si>
  <si>
    <t>Муниципальный проект «Предоставление социальных выплат молодым семьям»</t>
  </si>
  <si>
    <t xml:space="preserve">Мероприятия </t>
  </si>
  <si>
    <t>Субсидии гражданам на приобретение жилья</t>
  </si>
  <si>
    <t>предоставление социальных выплат молодым семьям, являющимся участниками муниципальной программы</t>
  </si>
  <si>
    <t>Муниципальный проект «Предоставление мер социальной поддержки отдельным категориям граждан»</t>
  </si>
  <si>
    <t>оказание других видов социальной помощи</t>
  </si>
  <si>
    <t>реализация мероприятий по обеспечению жильем молодых семей</t>
  </si>
  <si>
    <t>Реализация механизма назначения и выплат мер социальной поддержки отдельным категориям граждан, установленных решениями представительного органа муниципального образования</t>
  </si>
  <si>
    <t>3.</t>
  </si>
  <si>
    <t>3.1.</t>
  </si>
  <si>
    <t>Муниципальный проект «Мероприятия по переселению граждан из аварийного жилищного фонда»</t>
  </si>
  <si>
    <t>мероприятия по переселению граждан из аварийного жилищного фонда</t>
  </si>
  <si>
    <t>иные закупки товаров, работ и услуг для обеспечения муниципальных нужд</t>
  </si>
  <si>
    <t>4.</t>
  </si>
  <si>
    <t>закупка товаров, работ, услуг для организации выполнения мероприятий по переселению граждан из аварийного жилищного фонда</t>
  </si>
  <si>
    <t>5.</t>
  </si>
  <si>
    <t>5.1.</t>
  </si>
  <si>
    <t>Муниципальный проект «Мероприятия по благоустройству»</t>
  </si>
  <si>
    <t>обеспечение мероприятий по благоустройству</t>
  </si>
  <si>
    <t xml:space="preserve">Закупка товаров, работ, услуг для организации и проведения мероприятий по благоустройству на территории (организация и содержание мест захоронения, прочее благоустройство, озеленение и пр.) </t>
  </si>
  <si>
    <t xml:space="preserve">Закупка товаров, работ, услуг для организации и проведения мероприятий по благоустройству на территории (прочее благоустройство, озеленение и пр.) </t>
  </si>
  <si>
    <t>6.</t>
  </si>
  <si>
    <t>Муниципальный проект «Мероприятия в области жилищного хозяйства»</t>
  </si>
  <si>
    <t>прочие мероприятия в области жилищного хозяйства</t>
  </si>
  <si>
    <t>закупка товаров, работ, услуг для организации и проведения мероприятий в области жилищного хозяйства</t>
  </si>
  <si>
    <t>Муниципальный проект «Реализация проекта «Народный бюджет»</t>
  </si>
  <si>
    <t>реализация проекта «Народный бюджет»</t>
  </si>
  <si>
    <t>закупка товаров, работ, услуг для организации и проведения мероприятий по реализации проекта «Народный бюджет»</t>
  </si>
  <si>
    <t>Задача проекта: Предоставление молодым семьям - участникам программы социальные выплаты на приобретение жилья или строительство жилого дома, в том числе экономкласса</t>
  </si>
  <si>
    <t>Задача проекта: Оказание мер социальной поддержки отдельным категориям граждан</t>
  </si>
  <si>
    <t>Задача проекта: Обеспечение благоустроенным жильем граждан, проживающих в многоквартирных домах, признанных аварийными в установленном порядке и подлежащих сносу или реконструкции</t>
  </si>
  <si>
    <t>Задача проекта: Обеспечение выполнения мероприятий по благоустройству территорий</t>
  </si>
  <si>
    <t>1.6</t>
  </si>
  <si>
    <t>1.8</t>
  </si>
  <si>
    <t>1.7</t>
  </si>
  <si>
    <t>1.9</t>
  </si>
  <si>
    <t>1.10</t>
  </si>
  <si>
    <t>Задача проекта: Обеспечение выполнения мероприятий в области жилищного хозяйства</t>
  </si>
  <si>
    <t>Задача проекта: Увеличение количества объектов благоустроенных в рамках проекта «Народный бюджет»</t>
  </si>
  <si>
    <t>1.7.1</t>
  </si>
  <si>
    <t>1.7.2</t>
  </si>
  <si>
    <t>1.7.3</t>
  </si>
  <si>
    <t>1.7.4</t>
  </si>
  <si>
    <t>1.8.1</t>
  </si>
  <si>
    <t>1.8.2</t>
  </si>
  <si>
    <t>1.8.3</t>
  </si>
  <si>
    <t>1.8.4</t>
  </si>
  <si>
    <t>1.9.1</t>
  </si>
  <si>
    <t>1.9.2</t>
  </si>
  <si>
    <t>1.9.3</t>
  </si>
  <si>
    <t>1.9.4</t>
  </si>
  <si>
    <t>1.10.1</t>
  </si>
  <si>
    <t>1.10.2</t>
  </si>
  <si>
    <t>1.10.3</t>
  </si>
  <si>
    <t>1.10.4</t>
  </si>
  <si>
    <t>2</t>
  </si>
  <si>
    <t>3</t>
  </si>
  <si>
    <t>4</t>
  </si>
  <si>
    <t>5</t>
  </si>
  <si>
    <t>&lt;*&gt; МБ – местный бюджет; ФБ – федеральный бюджет; ОБ – областной бюджет; ВБ – внебюджетные источники финансирования (государственные внебюджетные фонды, средства юридических и физических лиц (семей), являющихся  участниками мероприятий муниципальной программы).</t>
  </si>
  <si>
    <t>Наименование мероприятия/источник финансового обеспечения*</t>
  </si>
  <si>
    <t>Муниципальный проект  1. «Предоставление социальных выплат молодым семьям», в том числе</t>
  </si>
  <si>
    <t>Муниципальный проект 2  «Предоставление мер социальной поддержки отдельным категориям граждан», в том числе</t>
  </si>
  <si>
    <t>Муниципальный проект 3 «Мероприятия по переселению граждан из аварийного жилищного фонда», в том числе</t>
  </si>
  <si>
    <t>Приложение к паспорту комплекса процессных мероприятий</t>
  </si>
  <si>
    <t>Комплекс процессных мероприятий "Осуществление отдельных  государственных полномочий по организации мероприятий  при осуществлении деятельности  по обращению с животными без владельцев", всего, в том числе:</t>
  </si>
  <si>
    <t>Муниципальный проект 4  «Мероприятия по благоустройству», в том числе</t>
  </si>
  <si>
    <t>Муниципальный проект 5 «Мероприятия в области жилищного хозяйства», в том числе</t>
  </si>
  <si>
    <t>Муниципальный проект 6 «Реализация проекта «Народный бюджет», в том числе</t>
  </si>
  <si>
    <t>4. Финансовое обеспечение комплекса процессных мероприятий № 1 «Осуществление отдельных  государственных полномочий по организации мероприятий  при осуществлении деятельности  по обращению с животными без владельцев»</t>
  </si>
  <si>
    <t>4. Финансовое обеспечение реализации проекта № 1 «Предоставление социальных выплат молодым семьям»</t>
  </si>
  <si>
    <t>4. Финансовое обеспечение реализации проекта № 2 «Предоставление мер социальной поддержки отдельным категориям граждан»</t>
  </si>
  <si>
    <t>4. Финансовое обеспечение реализации проекта № 3 «Мероприятия по переселению граждан из аварийного жилищного фонда»</t>
  </si>
  <si>
    <t>4. Финансовое обеспечение реализации проекта № 4 «Мероприятия по благоустройству»</t>
  </si>
  <si>
    <t>4. Финансовое обеспечение реализации проекта № 5 «Мероприятия в области жилищного хозяйства»</t>
  </si>
  <si>
    <t>4. Финансовое обеспечение реализации проекта № 6 «Реализация проекта «Народный бюджет»</t>
  </si>
  <si>
    <t xml:space="preserve">мероприятия </t>
  </si>
  <si>
    <t>6.1</t>
  </si>
  <si>
    <t>4.1</t>
  </si>
  <si>
    <t>4.2</t>
  </si>
  <si>
    <t>4.3</t>
  </si>
  <si>
    <t>4.4</t>
  </si>
  <si>
    <t>4.5</t>
  </si>
  <si>
    <t>2.1</t>
  </si>
  <si>
    <t>2.2</t>
  </si>
  <si>
    <t>Публичные нормативные социальные выплаты гражданам</t>
  </si>
  <si>
    <t>Социальные выплаты гражданам, кроме публичных нормативных социальных выплат</t>
  </si>
  <si>
    <t>результат проекта: Мероприятия по переселению граждан из аварийного жилищного фонда за счет средств, поступивших от публично-правовой компании "Фонд развития территорий"</t>
  </si>
  <si>
    <t>результат проекта: Обеспечение мероприятий по переселению граждан из аварийного жилищного фонда за счет средств областного бюджета</t>
  </si>
  <si>
    <t>результат проекта: Организация и содержание мест захоронения</t>
  </si>
  <si>
    <t>результат проекта: Прочее благоустройство</t>
  </si>
  <si>
    <t>результат проекта: Озеленение</t>
  </si>
  <si>
    <t>результат проекта: Обустройство детских и спортивных площадок</t>
  </si>
  <si>
    <t>результат проекта: Обустройство мест захоронений в муниципальных образованиях области</t>
  </si>
  <si>
    <t>результат проекта: прочие мероприятия в области жилищного хозяйства</t>
  </si>
  <si>
    <t>результат проекта: Реализация проекта Народный бюджет</t>
  </si>
  <si>
    <t>результат проекта:  Оказание других видов социальной поддержки (МКУ СМО "Управление строительства и ЖКХ")</t>
  </si>
  <si>
    <t>результат проекта: Оказание других видов социальной поддержки (Администрация Сокольского муниципальног округа)</t>
  </si>
  <si>
    <t>3.2</t>
  </si>
  <si>
    <t>3.3</t>
  </si>
  <si>
    <t>результат проекта: Оказание других видов социальной поддержки (МКУ СМО "Управление строительства и ЖКХ")</t>
  </si>
  <si>
    <t>результат проекта:  Оказание других видов социальной поддержки (Администрация Сокольского муниципальног округа)</t>
  </si>
  <si>
    <t>результат проекта: Реализация проекта "Народный бюджет"</t>
  </si>
  <si>
    <t>результат проекта: Организация содержание мест захоронений</t>
  </si>
  <si>
    <t>1</t>
  </si>
  <si>
    <t>результат проекта: Организация содержание мест захоронений, подведомственной Территориальному органу Администрации Сокольского муниципального округа  Вологодской области – «Город Сокол» (МКУ "Управление ЖКХ Сокола")</t>
  </si>
  <si>
    <t>результат проекта: Организация и содержание мест захоронений, подведомственной Территориальному органу Администрации Сокольского муниципального округа  Вологодской области – «Город Кадников»</t>
  </si>
  <si>
    <t>подведомственной Территориальному органу Администрации Сокольского муниципального округа  Вологодской области – «Архангельский»</t>
  </si>
  <si>
    <t>результат проекта: Организация и содержание мест захоронения, подведомственной Территориальному органу Администрации Сокольского муниципального округа  Вологодской области – «Архангельский»</t>
  </si>
  <si>
    <t>результат проекта:  Организация  и содержание  мест захоронения, подведомственной   Территориальному органу Администрации Сокольского муниципального округа  Вологодской области – «Биряковский»</t>
  </si>
  <si>
    <t>подведомственной   Территориальному органу Администрации Сокольского муниципального округа  Вологодской области – «Биряковский»</t>
  </si>
  <si>
    <t>подведомственной Территориальному органу Администрации Сокольского муниципального округа  Вологодской области – «Воробьевский»</t>
  </si>
  <si>
    <t>результат проекта: Организация и содержание мест захоронения, подведомственной Территориальному органу Администрации Сокольского муниципального округа  Вологодской области – «Воробьевский»</t>
  </si>
  <si>
    <t>результат проекта:Организация и содержание мест захоронения, подведомственной Территориальному органу Администрации Сокольского муниципального округа  Вологодской области – «Пельшемский»</t>
  </si>
  <si>
    <t>результат проекта: Организация и содержание мест захоронения, подведомственной Территориальному органу Администрации Сокольского муниципального округа  Вологодской области – «Пригородный»</t>
  </si>
  <si>
    <t>результат проекта: Организация и содержание мест захоронения, подведомственной Территориальному органу Администрации Сокольского муниципального округа  Вологодской области – «Чучковский»</t>
  </si>
  <si>
    <t>2.3</t>
  </si>
  <si>
    <t>2.4</t>
  </si>
  <si>
    <t>результат проекта: Прочее благоустройство, подведомственной Администрации Сокольского муниципального округа  Вологодской области (МКУ СМО "Управление строительства и ЖКХ")</t>
  </si>
  <si>
    <t>2.1.1</t>
  </si>
  <si>
    <t>2.1.2</t>
  </si>
  <si>
    <t>2.1.3</t>
  </si>
  <si>
    <t>2.1.4</t>
  </si>
  <si>
    <t>2.3.1</t>
  </si>
  <si>
    <t>2.3.2</t>
  </si>
  <si>
    <t>2.3.3</t>
  </si>
  <si>
    <t>2.3.4</t>
  </si>
  <si>
    <t xml:space="preserve"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– «Город Сокол» </t>
  </si>
  <si>
    <t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– «Город Сокол» (МКУ "Управление ЖКХ Сокола")</t>
  </si>
  <si>
    <t>2.4.1</t>
  </si>
  <si>
    <t>2.4.2</t>
  </si>
  <si>
    <t>2.4.3</t>
  </si>
  <si>
    <t>2.4.4</t>
  </si>
  <si>
    <t>2.5</t>
  </si>
  <si>
    <t>2.5.1</t>
  </si>
  <si>
    <t>2.5.2</t>
  </si>
  <si>
    <t>2.5.3</t>
  </si>
  <si>
    <t>2.5.4</t>
  </si>
  <si>
    <t xml:space="preserve"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- «Город Кадников» </t>
  </si>
  <si>
    <t>2.6</t>
  </si>
  <si>
    <t>2.6.1</t>
  </si>
  <si>
    <t>2.6.2</t>
  </si>
  <si>
    <t>2.6.3</t>
  </si>
  <si>
    <t>2.6.4</t>
  </si>
  <si>
    <t xml:space="preserve"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- «Архангельский» </t>
  </si>
  <si>
    <t xml:space="preserve"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- «Воробьевский» </t>
  </si>
  <si>
    <t>2.7</t>
  </si>
  <si>
    <t>2.8</t>
  </si>
  <si>
    <t xml:space="preserve"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- «Двиницкий» </t>
  </si>
  <si>
    <t>2.9</t>
  </si>
  <si>
    <t xml:space="preserve"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- «Пельшемский» </t>
  </si>
  <si>
    <t>2.10</t>
  </si>
  <si>
    <t xml:space="preserve"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- «Пригородный» </t>
  </si>
  <si>
    <t>2.11</t>
  </si>
  <si>
    <t>3.1</t>
  </si>
  <si>
    <t>3.4</t>
  </si>
  <si>
    <t>результат проекта: Озеленение, подведомственной Территориальному органу Администрации Сокольского муниципального округа  Вологодской области – «Город Сокол»</t>
  </si>
  <si>
    <t xml:space="preserve">результат проекта: Озеленение, подведомственной Территориальному органу Администрации Сокольского муниципального округа  Вологодской области - «Город Кадников» </t>
  </si>
  <si>
    <t>4.1.1</t>
  </si>
  <si>
    <t>4.1.2</t>
  </si>
  <si>
    <t>4.1.3</t>
  </si>
  <si>
    <t>4.1.4</t>
  </si>
  <si>
    <t>3.2.1</t>
  </si>
  <si>
    <t>3.2.2</t>
  </si>
  <si>
    <t>3.2.3</t>
  </si>
  <si>
    <t>3.2.4</t>
  </si>
  <si>
    <t>3.1.1</t>
  </si>
  <si>
    <t>3.1.2</t>
  </si>
  <si>
    <t>3.1.3</t>
  </si>
  <si>
    <t>3.1.4</t>
  </si>
  <si>
    <t>результат проекта: Обустройство детских и спортивных площадок, подведомственной Территориальному органу Администрации Сокольского муниципального округа  Вологодской области – «Город Сокол»</t>
  </si>
  <si>
    <t>5.1</t>
  </si>
  <si>
    <t>5.2</t>
  </si>
  <si>
    <t>5.3</t>
  </si>
  <si>
    <t>5.4</t>
  </si>
  <si>
    <t>5.1.1</t>
  </si>
  <si>
    <t>результат проекта: Организация и содержание мест захоронения, подведомственной Территориальному органу Администрации Сокольского муниципального округа  Вологодской области –«Двиницкий»</t>
  </si>
  <si>
    <t>результат проекта: Обустройство мест захоронений в муниципальных образовательных области, подведомственной Территориальному органу Администрации Сокольского муниципального округа  Вологодской области – «Город Сокол» (МКУ "Управление ЖКХ Сокола")</t>
  </si>
  <si>
    <t>5.1.2</t>
  </si>
  <si>
    <t>5.1.3</t>
  </si>
  <si>
    <t>5.1.4</t>
  </si>
  <si>
    <t xml:space="preserve"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- «Биряковский» </t>
  </si>
  <si>
    <t>результат проекта: Прочее благоустройство, подведомственной Территориальному органу Администрации Сокольского муниципального округа  Вологодской области - «Чучковский»</t>
  </si>
  <si>
    <r>
      <t xml:space="preserve">результат проекта: оказание других видов социальной помощи </t>
    </r>
    <r>
      <rPr>
        <i/>
        <sz val="12"/>
        <color indexed="8"/>
        <rFont val="Times New Roman"/>
        <family val="1"/>
        <charset val="204"/>
      </rPr>
      <t>(МКУ СМО "Управление строительства и ЖКХ")</t>
    </r>
  </si>
  <si>
    <r>
      <t xml:space="preserve">результат проекта:  оказание других видов социальной помощи </t>
    </r>
    <r>
      <rPr>
        <i/>
        <sz val="12"/>
        <color indexed="8"/>
        <rFont val="Times New Roman"/>
        <family val="1"/>
        <charset val="204"/>
      </rPr>
      <t>(Администрация Сокольского муниципальног округа)</t>
    </r>
  </si>
  <si>
    <t xml:space="preserve">результат проекта: Мероприятия по переселению граждан из аварийного жилищного фонда </t>
  </si>
  <si>
    <t>1.4.1</t>
  </si>
  <si>
    <t>1.4.2</t>
  </si>
  <si>
    <t>1.4.3</t>
  </si>
  <si>
    <t>1.4.4</t>
  </si>
  <si>
    <t>1.5.1</t>
  </si>
  <si>
    <t>1.5.2</t>
  </si>
  <si>
    <t>1.5.3</t>
  </si>
  <si>
    <t>1.5.4</t>
  </si>
  <si>
    <t>1.6.1</t>
  </si>
  <si>
    <t>1.6.2</t>
  </si>
  <si>
    <t>1.6.3</t>
  </si>
  <si>
    <t>1.6.4</t>
  </si>
  <si>
    <t>результат проекта: Прочие мероприятия в области жилищного хозяйства  (МКУ "Управление ЖКХ Сокола")</t>
  </si>
  <si>
    <t>2.12</t>
  </si>
  <si>
    <t>2.12.1</t>
  </si>
  <si>
    <t>2.12.2</t>
  </si>
  <si>
    <t>2.12.3</t>
  </si>
  <si>
    <t>2.12.4</t>
  </si>
  <si>
    <t xml:space="preserve"> осуществление отдельных  государственных полномочий  в соответствии с законом области от 15 января 2013 года №2966-03 "О наделении органов местного самоуправления  отдельными государственными полномочиями по организации мероприятий  при осуществлении деятельности  по обращению с животными  без владельцев"(УППСХ)</t>
  </si>
  <si>
    <t>Бюджетные инвестиции</t>
  </si>
  <si>
    <t xml:space="preserve">результат проекта:  Реализации проекта «Народный бюджет», Территориальным органом Администрации Сокольского муниципального округа  Вологодской области – «Город Сокол»
</t>
  </si>
  <si>
    <t>осуществление отдельных  государственных полномочий  в соответствии с законом области от 15 января 2013 года №2966-03 "О наделении органов местного самоуправления  отдельными государственными полномочиями по организации мероприятий  при осуществлении деятельности  по обращению с животными  без владельцев"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</si>
</sst>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-* #,##0.00\ _₽_-;\-* #,##0.00\ _₽_-;_-* &quot;-&quot;??\ _₽_-;_-@_-"/>
    <numFmt numFmtId="164" formatCode="0.0"/>
    <numFmt numFmtId="165" formatCode="_-* #,##0.0\ _₽_-;\-* #,##0.0\ _₽_-;_-* &quot;-&quot;??\ _₽_-;_-@_-"/>
  </numFmts>
  <fonts count="13" x14ac:knownFonts="1">
    <font>
      <sz val="11"/>
      <color theme="1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i/>
      <sz val="12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9"/>
      <color indexed="8"/>
      <name val="Times New Roman"/>
      <family val="1"/>
      <charset val="204"/>
    </font>
    <font>
      <sz val="6"/>
      <name val="Yu Gothic"/>
      <family val="2"/>
      <charset val="128"/>
    </font>
    <font>
      <sz val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3"/>
      </right>
      <top style="thin">
        <color indexed="64"/>
      </top>
      <bottom/>
      <diagonal/>
    </border>
    <border>
      <left style="thin">
        <color indexed="64"/>
      </left>
      <right style="thin">
        <color indexed="63"/>
      </right>
      <top/>
      <bottom style="thin">
        <color indexed="64"/>
      </bottom>
      <diagonal/>
    </border>
    <border>
      <left style="thin">
        <color indexed="63"/>
      </left>
      <right style="thin">
        <color indexed="63"/>
      </right>
      <top style="thin">
        <color indexed="64"/>
      </top>
      <bottom/>
      <diagonal/>
    </border>
    <border>
      <left style="thin">
        <color indexed="63"/>
      </left>
      <right style="thin">
        <color indexed="63"/>
      </right>
      <top/>
      <bottom style="thin">
        <color indexed="6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7" fillId="0" borderId="0" applyFont="0" applyFill="0" applyBorder="0" applyAlignment="0" applyProtection="0"/>
  </cellStyleXfs>
  <cellXfs count="107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/>
    <xf numFmtId="0" fontId="3" fillId="0" borderId="0" xfId="0" applyFont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0" xfId="0" applyFont="1"/>
    <xf numFmtId="0" fontId="6" fillId="0" borderId="0" xfId="0" applyFont="1"/>
    <xf numFmtId="164" fontId="4" fillId="0" borderId="1" xfId="0" applyNumberFormat="1" applyFont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center" vertical="center" wrapText="1"/>
    </xf>
    <xf numFmtId="43" fontId="2" fillId="0" borderId="1" xfId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 wrapText="1"/>
    </xf>
    <xf numFmtId="49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/>
    </xf>
    <xf numFmtId="49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2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4" fillId="2" borderId="1" xfId="0" applyFont="1" applyFill="1" applyBorder="1" applyAlignment="1">
      <alignment horizontal="center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justify" vertical="center" wrapText="1"/>
    </xf>
    <xf numFmtId="0" fontId="4" fillId="0" borderId="1" xfId="0" applyFont="1" applyBorder="1" applyAlignment="1">
      <alignment vertical="top" wrapText="1"/>
    </xf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horizontal="center" vertical="center" wrapText="1"/>
    </xf>
    <xf numFmtId="164" fontId="4" fillId="0" borderId="1" xfId="0" applyNumberFormat="1" applyFont="1" applyBorder="1" applyAlignment="1">
      <alignment horizontal="center" wrapText="1"/>
    </xf>
    <xf numFmtId="164" fontId="4" fillId="0" borderId="1" xfId="1" applyNumberFormat="1" applyFont="1" applyBorder="1" applyAlignment="1">
      <alignment horizontal="center" wrapText="1"/>
    </xf>
    <xf numFmtId="164" fontId="2" fillId="0" borderId="1" xfId="1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165" fontId="4" fillId="0" borderId="1" xfId="1" applyNumberFormat="1" applyFont="1" applyBorder="1" applyAlignment="1">
      <alignment horizontal="center" vertical="center" wrapText="1"/>
    </xf>
    <xf numFmtId="165" fontId="4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1" applyNumberFormat="1" applyFont="1" applyBorder="1" applyAlignment="1">
      <alignment vertical="top" wrapText="1"/>
    </xf>
    <xf numFmtId="165" fontId="2" fillId="0" borderId="1" xfId="1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horizontal="center" vertical="top" wrapText="1"/>
    </xf>
    <xf numFmtId="165" fontId="4" fillId="0" borderId="1" xfId="1" applyNumberFormat="1" applyFont="1" applyBorder="1" applyAlignment="1">
      <alignment vertical="top" wrapText="1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justify" vertical="center" wrapText="1"/>
    </xf>
    <xf numFmtId="0" fontId="2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top" wrapText="1"/>
    </xf>
    <xf numFmtId="0" fontId="1" fillId="0" borderId="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165" fontId="1" fillId="0" borderId="2" xfId="1" applyNumberFormat="1" applyFont="1" applyBorder="1" applyAlignment="1">
      <alignment horizontal="center" vertical="center" wrapText="1"/>
    </xf>
    <xf numFmtId="165" fontId="1" fillId="0" borderId="7" xfId="1" applyNumberFormat="1" applyFont="1" applyBorder="1" applyAlignment="1">
      <alignment horizontal="center" vertical="center" wrapText="1"/>
    </xf>
    <xf numFmtId="165" fontId="1" fillId="0" borderId="8" xfId="1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0" fontId="9" fillId="0" borderId="5" xfId="0" applyFont="1" applyBorder="1" applyAlignment="1">
      <alignment horizontal="left" vertical="center" wrapText="1"/>
    </xf>
    <xf numFmtId="0" fontId="9" fillId="0" borderId="6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165" fontId="9" fillId="0" borderId="2" xfId="1" applyNumberFormat="1" applyFont="1" applyBorder="1" applyAlignment="1">
      <alignment horizontal="center" vertical="center" wrapText="1"/>
    </xf>
    <xf numFmtId="165" fontId="9" fillId="0" borderId="8" xfId="1" applyNumberFormat="1" applyFont="1" applyBorder="1" applyAlignment="1">
      <alignment horizontal="center" vertical="center" wrapText="1"/>
    </xf>
    <xf numFmtId="165" fontId="9" fillId="0" borderId="1" xfId="1" applyNumberFormat="1" applyFont="1" applyBorder="1" applyAlignment="1">
      <alignment horizontal="center" vertical="center" wrapText="1"/>
    </xf>
    <xf numFmtId="49" fontId="1" fillId="0" borderId="15" xfId="0" applyNumberFormat="1" applyFont="1" applyBorder="1" applyAlignment="1">
      <alignment horizontal="center" vertical="center" wrapText="1"/>
    </xf>
    <xf numFmtId="49" fontId="1" fillId="0" borderId="16" xfId="0" applyNumberFormat="1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left" vertical="center" wrapText="1"/>
    </xf>
    <xf numFmtId="0" fontId="9" fillId="0" borderId="16" xfId="0" applyFont="1" applyBorder="1" applyAlignment="1">
      <alignment horizontal="left" vertical="center" wrapText="1"/>
    </xf>
    <xf numFmtId="0" fontId="9" fillId="0" borderId="18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165" fontId="1" fillId="0" borderId="1" xfId="1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1" xfId="0" quotePrefix="1" applyFont="1" applyBorder="1" applyAlignment="1">
      <alignment horizontal="center" vertical="center" wrapText="1"/>
    </xf>
    <xf numFmtId="0" fontId="9" fillId="0" borderId="1" xfId="0" quotePrefix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9" fontId="1" fillId="0" borderId="11" xfId="0" applyNumberFormat="1" applyFont="1" applyBorder="1" applyAlignment="1">
      <alignment horizontal="center" vertical="center" wrapText="1"/>
    </xf>
    <xf numFmtId="49" fontId="1" fillId="0" borderId="12" xfId="0" applyNumberFormat="1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right"/>
    </xf>
    <xf numFmtId="0" fontId="3" fillId="0" borderId="6" xfId="0" applyFont="1" applyBorder="1" applyAlignment="1">
      <alignment horizontal="left" wrapText="1"/>
    </xf>
    <xf numFmtId="0" fontId="1" fillId="0" borderId="0" xfId="0" applyFont="1" applyAlignment="1">
      <alignment horizontal="right" vertical="top" wrapText="1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er\Downloads\123%2031.01.2025%20&#8470;%20123%20&#1087;&#1080;&#1083;%202%20&#1074;&#1077;&#1088;&#1089;&#1080;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фин МП"/>
      <sheetName val="хар-ка проектной"/>
      <sheetName val="фин проекта 1"/>
      <sheetName val="фин проекта 2"/>
      <sheetName val="фин проекта 3"/>
      <sheetName val="фин проекта 4"/>
      <sheetName val="фин проекта 5"/>
      <sheetName val="фин проекта 6"/>
      <sheetName val="фин КПМ 1"/>
    </sheetNames>
    <sheetDataSet>
      <sheetData sheetId="0">
        <row r="13"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</row>
        <row r="14"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</row>
        <row r="15"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</row>
        <row r="27">
          <cell r="D27">
            <v>120</v>
          </cell>
          <cell r="E27">
            <v>120</v>
          </cell>
          <cell r="F27">
            <v>120</v>
          </cell>
          <cell r="G27">
            <v>0</v>
          </cell>
          <cell r="H27">
            <v>0</v>
          </cell>
          <cell r="I27">
            <v>0</v>
          </cell>
        </row>
        <row r="32">
          <cell r="D32">
            <v>81579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</row>
        <row r="37"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</row>
        <row r="42">
          <cell r="D42">
            <v>3372.31</v>
          </cell>
        </row>
        <row r="47">
          <cell r="D47">
            <v>0</v>
          </cell>
        </row>
        <row r="62">
          <cell r="D62">
            <v>4325.2439999999997</v>
          </cell>
          <cell r="E62">
            <v>1042.5999999999999</v>
          </cell>
          <cell r="F62">
            <v>1042.5999999999999</v>
          </cell>
          <cell r="G62">
            <v>0</v>
          </cell>
          <cell r="H62">
            <v>0</v>
          </cell>
          <cell r="I62">
            <v>0</v>
          </cell>
        </row>
        <row r="67">
          <cell r="D67">
            <v>15146.16</v>
          </cell>
          <cell r="E67">
            <v>6507.02</v>
          </cell>
          <cell r="F67">
            <v>6507.02</v>
          </cell>
          <cell r="G67">
            <v>0</v>
          </cell>
          <cell r="H67">
            <v>0</v>
          </cell>
          <cell r="I67">
            <v>0</v>
          </cell>
        </row>
        <row r="69">
          <cell r="G69">
            <v>0</v>
          </cell>
          <cell r="H69">
            <v>0</v>
          </cell>
          <cell r="I69">
            <v>0</v>
          </cell>
        </row>
        <row r="72">
          <cell r="D72">
            <v>1480</v>
          </cell>
          <cell r="E72">
            <v>1480</v>
          </cell>
          <cell r="F72">
            <v>1480</v>
          </cell>
        </row>
        <row r="77">
          <cell r="D77">
            <v>17325.55</v>
          </cell>
          <cell r="E77">
            <v>0</v>
          </cell>
          <cell r="F77">
            <v>0</v>
          </cell>
          <cell r="G77">
            <v>0</v>
          </cell>
          <cell r="H77">
            <v>0</v>
          </cell>
          <cell r="I77">
            <v>0</v>
          </cell>
        </row>
        <row r="82">
          <cell r="D82">
            <v>2137.44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</row>
        <row r="92">
          <cell r="D92">
            <v>1000</v>
          </cell>
          <cell r="E92">
            <v>1500</v>
          </cell>
          <cell r="F92">
            <v>1500</v>
          </cell>
          <cell r="G92">
            <v>0</v>
          </cell>
          <cell r="H92">
            <v>0</v>
          </cell>
          <cell r="I92">
            <v>0</v>
          </cell>
        </row>
        <row r="97">
          <cell r="D97">
            <v>489.13</v>
          </cell>
        </row>
        <row r="98"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87"/>
  <sheetViews>
    <sheetView view="pageBreakPreview" topLeftCell="A143" zoomScale="75" zoomScaleNormal="100" zoomScaleSheetLayoutView="75" workbookViewId="0">
      <selection activeCell="B182" sqref="B182:B186"/>
    </sheetView>
  </sheetViews>
  <sheetFormatPr defaultRowHeight="15" x14ac:dyDescent="0.25"/>
  <cols>
    <col min="1" max="1" width="5.5703125" style="6" customWidth="1"/>
    <col min="2" max="2" width="56.28515625" style="5" customWidth="1"/>
    <col min="3" max="3" width="13.28515625" style="6" customWidth="1"/>
    <col min="4" max="10" width="12.7109375" style="5" customWidth="1"/>
    <col min="11" max="11" width="9.140625" style="5"/>
  </cols>
  <sheetData>
    <row r="1" spans="1:12" ht="18" customHeight="1" x14ac:dyDescent="0.3">
      <c r="E1" s="61" t="s">
        <v>28</v>
      </c>
      <c r="F1" s="61"/>
      <c r="G1" s="61"/>
      <c r="H1" s="61"/>
      <c r="I1" s="61"/>
      <c r="J1" s="61"/>
    </row>
    <row r="2" spans="1:12" ht="18" customHeight="1" x14ac:dyDescent="0.25">
      <c r="A2" s="62" t="s">
        <v>27</v>
      </c>
      <c r="B2" s="62"/>
      <c r="C2" s="62"/>
      <c r="D2" s="62"/>
      <c r="E2" s="62"/>
      <c r="F2" s="62"/>
      <c r="G2" s="62"/>
      <c r="H2" s="62"/>
      <c r="I2" s="62"/>
      <c r="J2" s="62"/>
    </row>
    <row r="3" spans="1:12" ht="12" customHeight="1" x14ac:dyDescent="0.25">
      <c r="A3" s="1"/>
    </row>
    <row r="4" spans="1:12" ht="33.6" customHeight="1" x14ac:dyDescent="0.25">
      <c r="A4" s="63" t="s">
        <v>6</v>
      </c>
      <c r="B4" s="60" t="s">
        <v>29</v>
      </c>
      <c r="C4" s="60" t="s">
        <v>30</v>
      </c>
      <c r="D4" s="60" t="s">
        <v>31</v>
      </c>
      <c r="E4" s="60"/>
      <c r="F4" s="60"/>
      <c r="G4" s="60"/>
      <c r="H4" s="60"/>
      <c r="I4" s="60"/>
      <c r="J4" s="60"/>
    </row>
    <row r="5" spans="1:12" ht="18" customHeight="1" x14ac:dyDescent="0.25">
      <c r="A5" s="64"/>
      <c r="B5" s="60"/>
      <c r="C5" s="60"/>
      <c r="D5" s="43">
        <v>2025</v>
      </c>
      <c r="E5" s="43">
        <v>2026</v>
      </c>
      <c r="F5" s="43">
        <v>2027</v>
      </c>
      <c r="G5" s="43">
        <v>2028</v>
      </c>
      <c r="H5" s="43">
        <v>2029</v>
      </c>
      <c r="I5" s="43">
        <v>2030</v>
      </c>
      <c r="J5" s="43" t="s">
        <v>0</v>
      </c>
      <c r="L5">
        <f>129192.8-128297.8</f>
        <v>895</v>
      </c>
    </row>
    <row r="6" spans="1:12" ht="15.75" x14ac:dyDescent="0.25">
      <c r="A6" s="2">
        <v>1</v>
      </c>
      <c r="B6" s="43">
        <v>2</v>
      </c>
      <c r="C6" s="43">
        <v>3</v>
      </c>
      <c r="D6" s="43">
        <v>4</v>
      </c>
      <c r="E6" s="43">
        <v>5</v>
      </c>
      <c r="F6" s="43">
        <v>6</v>
      </c>
      <c r="G6" s="43">
        <v>7</v>
      </c>
      <c r="H6" s="43">
        <v>8</v>
      </c>
      <c r="I6" s="43">
        <v>9</v>
      </c>
      <c r="J6" s="43">
        <v>10</v>
      </c>
    </row>
    <row r="7" spans="1:12" s="12" customFormat="1" ht="27.75" customHeight="1" x14ac:dyDescent="0.25">
      <c r="A7" s="10">
        <v>1</v>
      </c>
      <c r="B7" s="58" t="s">
        <v>37</v>
      </c>
      <c r="C7" s="10" t="s">
        <v>1</v>
      </c>
      <c r="D7" s="13">
        <f t="shared" ref="D7:J7" si="0">SUM(D8:D11)</f>
        <v>129192.80999999998</v>
      </c>
      <c r="E7" s="13">
        <f t="shared" si="0"/>
        <v>11449.42</v>
      </c>
      <c r="F7" s="13">
        <f t="shared" si="0"/>
        <v>11449.42</v>
      </c>
      <c r="G7" s="13">
        <f t="shared" si="0"/>
        <v>0</v>
      </c>
      <c r="H7" s="13">
        <f t="shared" si="0"/>
        <v>0</v>
      </c>
      <c r="I7" s="13">
        <f t="shared" si="0"/>
        <v>0</v>
      </c>
      <c r="J7" s="13">
        <f t="shared" si="0"/>
        <v>152091.64999999997</v>
      </c>
      <c r="K7" s="11"/>
    </row>
    <row r="8" spans="1:12" s="12" customFormat="1" ht="15.75" x14ac:dyDescent="0.25">
      <c r="A8" s="10">
        <v>2</v>
      </c>
      <c r="B8" s="58"/>
      <c r="C8" s="10" t="s">
        <v>2</v>
      </c>
      <c r="D8" s="13">
        <f>D13+D18+D23+D28+D33+D38+D43+D48+D53+D58+D63+D68+D73</f>
        <v>109115.74999999999</v>
      </c>
      <c r="E8" s="13">
        <f t="shared" ref="E8:I8" si="1">E83+E93+E108+E128+E158+E168+E178</f>
        <v>10649.62</v>
      </c>
      <c r="F8" s="13">
        <f t="shared" si="1"/>
        <v>10649.62</v>
      </c>
      <c r="G8" s="13">
        <f t="shared" si="1"/>
        <v>0</v>
      </c>
      <c r="H8" s="13">
        <f t="shared" si="1"/>
        <v>0</v>
      </c>
      <c r="I8" s="13">
        <f t="shared" si="1"/>
        <v>0</v>
      </c>
      <c r="J8" s="13">
        <f>SUM(D8:I8)</f>
        <v>130414.98999999998</v>
      </c>
      <c r="K8" s="11"/>
    </row>
    <row r="9" spans="1:12" s="12" customFormat="1" ht="15.75" x14ac:dyDescent="0.25">
      <c r="A9" s="10">
        <v>3</v>
      </c>
      <c r="B9" s="58"/>
      <c r="C9" s="10" t="s">
        <v>3</v>
      </c>
      <c r="D9" s="13">
        <f>D14+D19+D24+D29+D34+D39+D44+D49+D54+D59+D64+D69+D74</f>
        <v>0</v>
      </c>
      <c r="E9" s="13">
        <f t="shared" ref="E9:I11" si="2">E84+E94+E109+E129+E159+E169+E179</f>
        <v>0</v>
      </c>
      <c r="F9" s="13">
        <f t="shared" si="2"/>
        <v>0</v>
      </c>
      <c r="G9" s="13">
        <f t="shared" si="2"/>
        <v>0</v>
      </c>
      <c r="H9" s="13">
        <f t="shared" si="2"/>
        <v>0</v>
      </c>
      <c r="I9" s="13">
        <f t="shared" si="2"/>
        <v>0</v>
      </c>
      <c r="J9" s="13">
        <f>SUM(D9:I9)</f>
        <v>0</v>
      </c>
      <c r="K9" s="11"/>
    </row>
    <row r="10" spans="1:12" s="12" customFormat="1" ht="15.75" x14ac:dyDescent="0.25">
      <c r="A10" s="10">
        <v>4</v>
      </c>
      <c r="B10" s="58"/>
      <c r="C10" s="10" t="s">
        <v>4</v>
      </c>
      <c r="D10" s="13">
        <f>D15+D20+D25+D30+D35+D40+D45+D50+D55+D60+D65+D70+D75</f>
        <v>20077.060000000001</v>
      </c>
      <c r="E10" s="13">
        <f t="shared" si="2"/>
        <v>799.8</v>
      </c>
      <c r="F10" s="13">
        <f t="shared" si="2"/>
        <v>799.8</v>
      </c>
      <c r="G10" s="13">
        <f t="shared" si="2"/>
        <v>0</v>
      </c>
      <c r="H10" s="13">
        <f t="shared" si="2"/>
        <v>0</v>
      </c>
      <c r="I10" s="13">
        <f t="shared" si="2"/>
        <v>0</v>
      </c>
      <c r="J10" s="13">
        <f>SUM(D10:I10)</f>
        <v>21676.66</v>
      </c>
      <c r="K10" s="11"/>
    </row>
    <row r="11" spans="1:12" s="12" customFormat="1" ht="15.75" x14ac:dyDescent="0.25">
      <c r="A11" s="10">
        <v>5</v>
      </c>
      <c r="B11" s="58"/>
      <c r="C11" s="10" t="s">
        <v>5</v>
      </c>
      <c r="D11" s="13">
        <f>D16+D21+D26+D31+D36+D41+D46+D51+D56+D61+D66+D71+D76</f>
        <v>0</v>
      </c>
      <c r="E11" s="13">
        <f t="shared" si="2"/>
        <v>0</v>
      </c>
      <c r="F11" s="13">
        <f t="shared" si="2"/>
        <v>0</v>
      </c>
      <c r="G11" s="13">
        <f t="shared" si="2"/>
        <v>0</v>
      </c>
      <c r="H11" s="13">
        <f t="shared" si="2"/>
        <v>0</v>
      </c>
      <c r="I11" s="13">
        <f t="shared" si="2"/>
        <v>0</v>
      </c>
      <c r="J11" s="13">
        <f>SUM(D11:I11)</f>
        <v>0</v>
      </c>
      <c r="K11" s="11"/>
    </row>
    <row r="12" spans="1:12" ht="31.15" customHeight="1" x14ac:dyDescent="0.25">
      <c r="A12" s="43">
        <v>1</v>
      </c>
      <c r="B12" s="57" t="s">
        <v>38</v>
      </c>
      <c r="C12" s="43" t="s">
        <v>1</v>
      </c>
      <c r="D12" s="7">
        <f t="shared" ref="D12:J12" si="3">SUM(D13:D16)</f>
        <v>5010.4799999999996</v>
      </c>
      <c r="E12" s="7">
        <f t="shared" si="3"/>
        <v>145</v>
      </c>
      <c r="F12" s="7">
        <f t="shared" si="3"/>
        <v>145</v>
      </c>
      <c r="G12" s="7">
        <f t="shared" si="3"/>
        <v>0</v>
      </c>
      <c r="H12" s="7">
        <f t="shared" si="3"/>
        <v>0</v>
      </c>
      <c r="I12" s="7">
        <f t="shared" si="3"/>
        <v>0</v>
      </c>
      <c r="J12" s="7">
        <f t="shared" si="3"/>
        <v>5300.48</v>
      </c>
    </row>
    <row r="13" spans="1:12" ht="15.75" x14ac:dyDescent="0.25">
      <c r="A13" s="43">
        <v>2</v>
      </c>
      <c r="B13" s="57"/>
      <c r="C13" s="43" t="s">
        <v>2</v>
      </c>
      <c r="D13" s="7">
        <f>120+100+3372.31</f>
        <v>3592.31</v>
      </c>
      <c r="E13" s="7">
        <f>120+25</f>
        <v>145</v>
      </c>
      <c r="F13" s="7">
        <f>120+25</f>
        <v>145</v>
      </c>
      <c r="G13" s="7">
        <f t="shared" ref="G13:I13" si="4">G83+G98+G108+G133</f>
        <v>0</v>
      </c>
      <c r="H13" s="7">
        <f t="shared" si="4"/>
        <v>0</v>
      </c>
      <c r="I13" s="7">
        <f t="shared" si="4"/>
        <v>0</v>
      </c>
      <c r="J13" s="7">
        <f>SUM(D13:I13)</f>
        <v>3882.31</v>
      </c>
    </row>
    <row r="14" spans="1:12" ht="15.75" x14ac:dyDescent="0.25">
      <c r="A14" s="43">
        <v>3</v>
      </c>
      <c r="B14" s="57"/>
      <c r="C14" s="43" t="s">
        <v>3</v>
      </c>
      <c r="D14" s="7">
        <f t="shared" ref="D14:J16" si="5">D84+D99+D109</f>
        <v>0</v>
      </c>
      <c r="E14" s="7">
        <f t="shared" si="5"/>
        <v>0</v>
      </c>
      <c r="F14" s="7">
        <f t="shared" si="5"/>
        <v>0</v>
      </c>
      <c r="G14" s="7">
        <f t="shared" si="5"/>
        <v>0</v>
      </c>
      <c r="H14" s="7">
        <f t="shared" si="5"/>
        <v>0</v>
      </c>
      <c r="I14" s="7">
        <f t="shared" si="5"/>
        <v>0</v>
      </c>
      <c r="J14" s="7">
        <f t="shared" si="5"/>
        <v>0</v>
      </c>
    </row>
    <row r="15" spans="1:12" ht="15.75" x14ac:dyDescent="0.25">
      <c r="A15" s="43">
        <v>4</v>
      </c>
      <c r="B15" s="57"/>
      <c r="C15" s="43" t="s">
        <v>4</v>
      </c>
      <c r="D15" s="7">
        <f t="shared" si="5"/>
        <v>1418.17</v>
      </c>
      <c r="E15" s="7">
        <f t="shared" si="5"/>
        <v>0</v>
      </c>
      <c r="F15" s="7">
        <f t="shared" si="5"/>
        <v>0</v>
      </c>
      <c r="G15" s="7">
        <f t="shared" si="5"/>
        <v>0</v>
      </c>
      <c r="H15" s="7">
        <f t="shared" si="5"/>
        <v>0</v>
      </c>
      <c r="I15" s="7">
        <f t="shared" si="5"/>
        <v>0</v>
      </c>
      <c r="J15" s="7">
        <f>SUM(D15:I15)</f>
        <v>1418.17</v>
      </c>
    </row>
    <row r="16" spans="1:12" ht="15.75" x14ac:dyDescent="0.25">
      <c r="A16" s="43">
        <v>5</v>
      </c>
      <c r="B16" s="57"/>
      <c r="C16" s="43" t="s">
        <v>5</v>
      </c>
      <c r="D16" s="7">
        <f t="shared" si="5"/>
        <v>0</v>
      </c>
      <c r="E16" s="7">
        <f t="shared" si="5"/>
        <v>0</v>
      </c>
      <c r="F16" s="7">
        <f t="shared" si="5"/>
        <v>0</v>
      </c>
      <c r="G16" s="7">
        <f t="shared" si="5"/>
        <v>0</v>
      </c>
      <c r="H16" s="7">
        <f t="shared" si="5"/>
        <v>0</v>
      </c>
      <c r="I16" s="7">
        <f t="shared" si="5"/>
        <v>0</v>
      </c>
      <c r="J16" s="7">
        <f>SUM(D16:I16)</f>
        <v>0</v>
      </c>
    </row>
    <row r="17" spans="1:10" ht="31.5" x14ac:dyDescent="0.25">
      <c r="A17" s="43">
        <v>1</v>
      </c>
      <c r="B17" s="57" t="s">
        <v>49</v>
      </c>
      <c r="C17" s="43" t="s">
        <v>1</v>
      </c>
      <c r="D17" s="7">
        <f>SUM(D18:D21)</f>
        <v>81579</v>
      </c>
      <c r="E17" s="7">
        <f t="shared" ref="E17:J17" si="6">SUM(E18:E21)</f>
        <v>0</v>
      </c>
      <c r="F17" s="7">
        <f t="shared" si="6"/>
        <v>0</v>
      </c>
      <c r="G17" s="7">
        <f t="shared" si="6"/>
        <v>0</v>
      </c>
      <c r="H17" s="7">
        <f t="shared" si="6"/>
        <v>0</v>
      </c>
      <c r="I17" s="7">
        <f t="shared" si="6"/>
        <v>0</v>
      </c>
      <c r="J17" s="7">
        <f t="shared" si="6"/>
        <v>81579</v>
      </c>
    </row>
    <row r="18" spans="1:10" ht="15.75" x14ac:dyDescent="0.25">
      <c r="A18" s="43">
        <v>2</v>
      </c>
      <c r="B18" s="57"/>
      <c r="C18" s="43" t="s">
        <v>2</v>
      </c>
      <c r="D18" s="7">
        <f t="shared" ref="D18:I19" si="7">D103</f>
        <v>81579</v>
      </c>
      <c r="E18" s="7">
        <f t="shared" si="7"/>
        <v>0</v>
      </c>
      <c r="F18" s="7">
        <f t="shared" si="7"/>
        <v>0</v>
      </c>
      <c r="G18" s="7">
        <f t="shared" si="7"/>
        <v>0</v>
      </c>
      <c r="H18" s="7">
        <f t="shared" si="7"/>
        <v>0</v>
      </c>
      <c r="I18" s="7">
        <f t="shared" si="7"/>
        <v>0</v>
      </c>
      <c r="J18" s="7">
        <f>SUM(D18:I18)</f>
        <v>81579</v>
      </c>
    </row>
    <row r="19" spans="1:10" ht="15.75" x14ac:dyDescent="0.25">
      <c r="A19" s="43">
        <v>3</v>
      </c>
      <c r="B19" s="57"/>
      <c r="C19" s="43" t="s">
        <v>3</v>
      </c>
      <c r="D19" s="7">
        <f t="shared" si="7"/>
        <v>0</v>
      </c>
      <c r="E19" s="7">
        <f t="shared" si="7"/>
        <v>0</v>
      </c>
      <c r="F19" s="7">
        <f t="shared" si="7"/>
        <v>0</v>
      </c>
      <c r="G19" s="7">
        <f t="shared" si="7"/>
        <v>0</v>
      </c>
      <c r="H19" s="7">
        <f t="shared" si="7"/>
        <v>0</v>
      </c>
      <c r="I19" s="7">
        <f t="shared" si="7"/>
        <v>0</v>
      </c>
      <c r="J19" s="7">
        <f>SUM(D19:I19)</f>
        <v>0</v>
      </c>
    </row>
    <row r="20" spans="1:10" ht="15.75" x14ac:dyDescent="0.25">
      <c r="A20" s="43">
        <v>4</v>
      </c>
      <c r="B20" s="57"/>
      <c r="C20" s="43" t="s">
        <v>4</v>
      </c>
      <c r="D20" s="7">
        <f t="shared" ref="D20:I21" si="8">D105</f>
        <v>0</v>
      </c>
      <c r="E20" s="7">
        <f t="shared" si="8"/>
        <v>0</v>
      </c>
      <c r="F20" s="7">
        <f t="shared" si="8"/>
        <v>0</v>
      </c>
      <c r="G20" s="7">
        <f t="shared" si="8"/>
        <v>0</v>
      </c>
      <c r="H20" s="7">
        <f t="shared" si="8"/>
        <v>0</v>
      </c>
      <c r="I20" s="7">
        <f t="shared" si="8"/>
        <v>0</v>
      </c>
      <c r="J20" s="7">
        <f>SUM(D20:I20)</f>
        <v>0</v>
      </c>
    </row>
    <row r="21" spans="1:10" ht="15.75" x14ac:dyDescent="0.25">
      <c r="A21" s="43">
        <v>5</v>
      </c>
      <c r="B21" s="57"/>
      <c r="C21" s="43" t="s">
        <v>5</v>
      </c>
      <c r="D21" s="7">
        <f t="shared" si="8"/>
        <v>0</v>
      </c>
      <c r="E21" s="7">
        <f t="shared" si="8"/>
        <v>0</v>
      </c>
      <c r="F21" s="7">
        <f t="shared" si="8"/>
        <v>0</v>
      </c>
      <c r="G21" s="7">
        <f t="shared" si="8"/>
        <v>0</v>
      </c>
      <c r="H21" s="7">
        <f t="shared" si="8"/>
        <v>0</v>
      </c>
      <c r="I21" s="7">
        <f t="shared" si="8"/>
        <v>0</v>
      </c>
      <c r="J21" s="7">
        <f>SUM(D21:I21)</f>
        <v>0</v>
      </c>
    </row>
    <row r="22" spans="1:10" ht="31.5" x14ac:dyDescent="0.25">
      <c r="A22" s="43">
        <v>1</v>
      </c>
      <c r="B22" s="57" t="s">
        <v>50</v>
      </c>
      <c r="C22" s="43" t="s">
        <v>1</v>
      </c>
      <c r="D22" s="7">
        <f>SUM(D23:D26)</f>
        <v>799.8</v>
      </c>
      <c r="E22" s="7">
        <f t="shared" ref="E22:J22" si="9">SUM(E23:E26)</f>
        <v>799.8</v>
      </c>
      <c r="F22" s="7">
        <f t="shared" si="9"/>
        <v>799.8</v>
      </c>
      <c r="G22" s="7">
        <f t="shared" si="9"/>
        <v>0</v>
      </c>
      <c r="H22" s="7">
        <f t="shared" si="9"/>
        <v>0</v>
      </c>
      <c r="I22" s="7">
        <f t="shared" si="9"/>
        <v>0</v>
      </c>
      <c r="J22" s="7">
        <f t="shared" si="9"/>
        <v>2399.3999999999996</v>
      </c>
    </row>
    <row r="23" spans="1:10" ht="15.75" x14ac:dyDescent="0.25">
      <c r="A23" s="43">
        <v>2</v>
      </c>
      <c r="B23" s="57"/>
      <c r="C23" s="43" t="s">
        <v>2</v>
      </c>
      <c r="D23" s="7">
        <f t="shared" ref="D23:I23" si="10">D178</f>
        <v>0</v>
      </c>
      <c r="E23" s="7">
        <f t="shared" si="10"/>
        <v>0</v>
      </c>
      <c r="F23" s="7">
        <f t="shared" si="10"/>
        <v>0</v>
      </c>
      <c r="G23" s="7">
        <f t="shared" si="10"/>
        <v>0</v>
      </c>
      <c r="H23" s="7">
        <f t="shared" si="10"/>
        <v>0</v>
      </c>
      <c r="I23" s="7">
        <f t="shared" si="10"/>
        <v>0</v>
      </c>
      <c r="J23" s="7">
        <f>SUM(D23:I23)</f>
        <v>0</v>
      </c>
    </row>
    <row r="24" spans="1:10" ht="15.75" x14ac:dyDescent="0.25">
      <c r="A24" s="43">
        <v>3</v>
      </c>
      <c r="B24" s="57"/>
      <c r="C24" s="43" t="s">
        <v>3</v>
      </c>
      <c r="D24" s="7">
        <f t="shared" ref="D24:I26" si="11">D179</f>
        <v>0</v>
      </c>
      <c r="E24" s="7">
        <f t="shared" si="11"/>
        <v>0</v>
      </c>
      <c r="F24" s="7">
        <f t="shared" si="11"/>
        <v>0</v>
      </c>
      <c r="G24" s="7">
        <f t="shared" si="11"/>
        <v>0</v>
      </c>
      <c r="H24" s="7">
        <f t="shared" si="11"/>
        <v>0</v>
      </c>
      <c r="I24" s="7">
        <f t="shared" si="11"/>
        <v>0</v>
      </c>
      <c r="J24" s="7">
        <f>SUM(D24:I24)</f>
        <v>0</v>
      </c>
    </row>
    <row r="25" spans="1:10" ht="15.75" x14ac:dyDescent="0.25">
      <c r="A25" s="43">
        <v>4</v>
      </c>
      <c r="B25" s="57"/>
      <c r="C25" s="43" t="s">
        <v>4</v>
      </c>
      <c r="D25" s="7">
        <f t="shared" si="11"/>
        <v>799.8</v>
      </c>
      <c r="E25" s="7">
        <f t="shared" si="11"/>
        <v>799.8</v>
      </c>
      <c r="F25" s="7">
        <f t="shared" si="11"/>
        <v>799.8</v>
      </c>
      <c r="G25" s="7">
        <f t="shared" si="11"/>
        <v>0</v>
      </c>
      <c r="H25" s="7">
        <f t="shared" si="11"/>
        <v>0</v>
      </c>
      <c r="I25" s="7">
        <f t="shared" si="11"/>
        <v>0</v>
      </c>
      <c r="J25" s="7">
        <f>SUM(D25:I25)</f>
        <v>2399.3999999999996</v>
      </c>
    </row>
    <row r="26" spans="1:10" ht="15.75" x14ac:dyDescent="0.25">
      <c r="A26" s="43">
        <v>5</v>
      </c>
      <c r="B26" s="57"/>
      <c r="C26" s="43" t="s">
        <v>5</v>
      </c>
      <c r="D26" s="7">
        <f t="shared" si="11"/>
        <v>0</v>
      </c>
      <c r="E26" s="7">
        <f t="shared" si="11"/>
        <v>0</v>
      </c>
      <c r="F26" s="7">
        <f t="shared" si="11"/>
        <v>0</v>
      </c>
      <c r="G26" s="7">
        <f t="shared" si="11"/>
        <v>0</v>
      </c>
      <c r="H26" s="7">
        <f t="shared" si="11"/>
        <v>0</v>
      </c>
      <c r="I26" s="7">
        <f t="shared" si="11"/>
        <v>0</v>
      </c>
      <c r="J26" s="7">
        <f>SUM(D26:I26)</f>
        <v>0</v>
      </c>
    </row>
    <row r="27" spans="1:10" ht="27.75" customHeight="1" x14ac:dyDescent="0.25">
      <c r="A27" s="43">
        <v>1</v>
      </c>
      <c r="B27" s="57" t="s">
        <v>51</v>
      </c>
      <c r="C27" s="43" t="s">
        <v>1</v>
      </c>
      <c r="D27" s="7">
        <f t="shared" ref="D27:J27" si="12">SUM(D28:D31)</f>
        <v>31264.68</v>
      </c>
      <c r="E27" s="7">
        <f t="shared" si="12"/>
        <v>5700</v>
      </c>
      <c r="F27" s="7">
        <f t="shared" si="12"/>
        <v>5700</v>
      </c>
      <c r="G27" s="7">
        <f t="shared" si="12"/>
        <v>0</v>
      </c>
      <c r="H27" s="7">
        <f t="shared" si="12"/>
        <v>0</v>
      </c>
      <c r="I27" s="7">
        <f t="shared" si="12"/>
        <v>0</v>
      </c>
      <c r="J27" s="7">
        <f t="shared" si="12"/>
        <v>42664.68</v>
      </c>
    </row>
    <row r="28" spans="1:10" ht="15.75" x14ac:dyDescent="0.25">
      <c r="A28" s="43">
        <v>2</v>
      </c>
      <c r="B28" s="57"/>
      <c r="C28" s="43" t="s">
        <v>2</v>
      </c>
      <c r="D28" s="7">
        <f>11050+1400+1732.55+1000+146.74</f>
        <v>15329.289999999999</v>
      </c>
      <c r="E28" s="7">
        <f>2800+1400+1500</f>
        <v>5700</v>
      </c>
      <c r="F28" s="7">
        <f>2800+1400+1500</f>
        <v>5700</v>
      </c>
      <c r="G28" s="7">
        <f t="shared" ref="E28:I31" si="13">G138+G158+G168</f>
        <v>0</v>
      </c>
      <c r="H28" s="7">
        <f t="shared" si="13"/>
        <v>0</v>
      </c>
      <c r="I28" s="7">
        <f t="shared" si="13"/>
        <v>0</v>
      </c>
      <c r="J28" s="7">
        <f>SUM(D28:I28)</f>
        <v>26729.29</v>
      </c>
    </row>
    <row r="29" spans="1:10" ht="15.75" x14ac:dyDescent="0.25">
      <c r="A29" s="43">
        <v>3</v>
      </c>
      <c r="B29" s="57"/>
      <c r="C29" s="43" t="s">
        <v>3</v>
      </c>
      <c r="D29" s="7">
        <f>D139+D159+D169</f>
        <v>0</v>
      </c>
      <c r="E29" s="7">
        <f t="shared" si="13"/>
        <v>0</v>
      </c>
      <c r="F29" s="7">
        <f t="shared" si="13"/>
        <v>0</v>
      </c>
      <c r="G29" s="7">
        <f t="shared" si="13"/>
        <v>0</v>
      </c>
      <c r="H29" s="7">
        <f t="shared" si="13"/>
        <v>0</v>
      </c>
      <c r="I29" s="7">
        <f t="shared" si="13"/>
        <v>0</v>
      </c>
      <c r="J29" s="7">
        <f>SUM(D29:I29)</f>
        <v>0</v>
      </c>
    </row>
    <row r="30" spans="1:10" ht="15.75" x14ac:dyDescent="0.25">
      <c r="A30" s="43">
        <v>4</v>
      </c>
      <c r="B30" s="57"/>
      <c r="C30" s="43" t="s">
        <v>4</v>
      </c>
      <c r="D30" s="7">
        <f>342.39+15593</f>
        <v>15935.39</v>
      </c>
      <c r="E30" s="7">
        <f t="shared" si="13"/>
        <v>0</v>
      </c>
      <c r="F30" s="7">
        <f t="shared" si="13"/>
        <v>0</v>
      </c>
      <c r="G30" s="7">
        <f t="shared" si="13"/>
        <v>0</v>
      </c>
      <c r="H30" s="7">
        <f t="shared" si="13"/>
        <v>0</v>
      </c>
      <c r="I30" s="7">
        <f t="shared" si="13"/>
        <v>0</v>
      </c>
      <c r="J30" s="7">
        <f>SUM(D30:I30)</f>
        <v>15935.39</v>
      </c>
    </row>
    <row r="31" spans="1:10" ht="15.75" x14ac:dyDescent="0.25">
      <c r="A31" s="43">
        <v>5</v>
      </c>
      <c r="B31" s="57"/>
      <c r="C31" s="43" t="s">
        <v>5</v>
      </c>
      <c r="D31" s="7">
        <f>D141+D161+D171</f>
        <v>0</v>
      </c>
      <c r="E31" s="7">
        <f t="shared" si="13"/>
        <v>0</v>
      </c>
      <c r="F31" s="7">
        <f t="shared" si="13"/>
        <v>0</v>
      </c>
      <c r="G31" s="7">
        <f t="shared" si="13"/>
        <v>0</v>
      </c>
      <c r="H31" s="7">
        <f t="shared" si="13"/>
        <v>0</v>
      </c>
      <c r="I31" s="7">
        <f t="shared" si="13"/>
        <v>0</v>
      </c>
      <c r="J31" s="7">
        <f>SUM(D31:I31)</f>
        <v>0</v>
      </c>
    </row>
    <row r="32" spans="1:10" ht="31.5" x14ac:dyDescent="0.25">
      <c r="A32" s="43">
        <v>1</v>
      </c>
      <c r="B32" s="57" t="s">
        <v>46</v>
      </c>
      <c r="C32" s="43" t="s">
        <v>1</v>
      </c>
      <c r="D32" s="7">
        <f>SUM(D33:D36)</f>
        <v>3552.44</v>
      </c>
      <c r="E32" s="7">
        <f t="shared" ref="E32:J32" si="14">SUM(E33:E36)</f>
        <v>1415</v>
      </c>
      <c r="F32" s="7">
        <f t="shared" si="14"/>
        <v>1415</v>
      </c>
      <c r="G32" s="7">
        <f t="shared" si="14"/>
        <v>0</v>
      </c>
      <c r="H32" s="7">
        <f t="shared" si="14"/>
        <v>0</v>
      </c>
      <c r="I32" s="7">
        <f t="shared" si="14"/>
        <v>0</v>
      </c>
      <c r="J32" s="7">
        <f t="shared" si="14"/>
        <v>6382.44</v>
      </c>
    </row>
    <row r="33" spans="1:10" ht="15.75" x14ac:dyDescent="0.25">
      <c r="A33" s="43">
        <v>2</v>
      </c>
      <c r="B33" s="57"/>
      <c r="C33" s="43" t="s">
        <v>2</v>
      </c>
      <c r="D33" s="7">
        <f>520+895+213.74</f>
        <v>1628.74</v>
      </c>
      <c r="E33" s="7">
        <f>500+915</f>
        <v>1415</v>
      </c>
      <c r="F33" s="7">
        <f>500+915</f>
        <v>1415</v>
      </c>
      <c r="G33" s="7">
        <f t="shared" ref="G33:I33" si="15">G143</f>
        <v>0</v>
      </c>
      <c r="H33" s="7">
        <f t="shared" si="15"/>
        <v>0</v>
      </c>
      <c r="I33" s="7">
        <f t="shared" si="15"/>
        <v>0</v>
      </c>
      <c r="J33" s="7">
        <f>SUM(D33:I33)</f>
        <v>4458.74</v>
      </c>
    </row>
    <row r="34" spans="1:10" ht="15.75" x14ac:dyDescent="0.25">
      <c r="A34" s="43">
        <v>3</v>
      </c>
      <c r="B34" s="57"/>
      <c r="C34" s="43" t="s">
        <v>3</v>
      </c>
      <c r="D34" s="7">
        <f t="shared" ref="D34:I36" si="16">D144</f>
        <v>0</v>
      </c>
      <c r="E34" s="7">
        <f t="shared" si="16"/>
        <v>0</v>
      </c>
      <c r="F34" s="7">
        <f t="shared" si="16"/>
        <v>0</v>
      </c>
      <c r="G34" s="7">
        <f t="shared" si="16"/>
        <v>0</v>
      </c>
      <c r="H34" s="7">
        <f t="shared" si="16"/>
        <v>0</v>
      </c>
      <c r="I34" s="7">
        <f t="shared" si="16"/>
        <v>0</v>
      </c>
      <c r="J34" s="7">
        <f>SUM(D34:I34)</f>
        <v>0</v>
      </c>
    </row>
    <row r="35" spans="1:10" ht="15.75" x14ac:dyDescent="0.25">
      <c r="A35" s="43">
        <v>4</v>
      </c>
      <c r="B35" s="57"/>
      <c r="C35" s="43" t="s">
        <v>4</v>
      </c>
      <c r="D35" s="7">
        <f>1923.7</f>
        <v>1923.7</v>
      </c>
      <c r="E35" s="7">
        <f t="shared" si="16"/>
        <v>0</v>
      </c>
      <c r="F35" s="7">
        <f t="shared" si="16"/>
        <v>0</v>
      </c>
      <c r="G35" s="7">
        <f t="shared" si="16"/>
        <v>0</v>
      </c>
      <c r="H35" s="7">
        <f t="shared" si="16"/>
        <v>0</v>
      </c>
      <c r="I35" s="7">
        <f t="shared" si="16"/>
        <v>0</v>
      </c>
      <c r="J35" s="7">
        <f>SUM(D35:I35)</f>
        <v>1923.7</v>
      </c>
    </row>
    <row r="36" spans="1:10" ht="15.75" x14ac:dyDescent="0.25">
      <c r="A36" s="43">
        <v>5</v>
      </c>
      <c r="B36" s="57"/>
      <c r="C36" s="43" t="s">
        <v>5</v>
      </c>
      <c r="D36" s="7">
        <f t="shared" si="16"/>
        <v>0</v>
      </c>
      <c r="E36" s="7">
        <f t="shared" si="16"/>
        <v>0</v>
      </c>
      <c r="F36" s="7">
        <f t="shared" si="16"/>
        <v>0</v>
      </c>
      <c r="G36" s="7">
        <f t="shared" si="16"/>
        <v>0</v>
      </c>
      <c r="H36" s="7">
        <f t="shared" si="16"/>
        <v>0</v>
      </c>
      <c r="I36" s="7">
        <f t="shared" si="16"/>
        <v>0</v>
      </c>
      <c r="J36" s="7">
        <f>SUM(D36:I36)</f>
        <v>0</v>
      </c>
    </row>
    <row r="37" spans="1:10" ht="27.75" customHeight="1" x14ac:dyDescent="0.25">
      <c r="A37" s="43">
        <v>1</v>
      </c>
      <c r="B37" s="57" t="s">
        <v>52</v>
      </c>
      <c r="C37" s="43" t="s">
        <v>1</v>
      </c>
      <c r="D37" s="7">
        <f t="shared" ref="D37:J37" si="17">SUM(D38:D41)</f>
        <v>1948.22</v>
      </c>
      <c r="E37" s="7">
        <f t="shared" si="17"/>
        <v>1070.5</v>
      </c>
      <c r="F37" s="7">
        <f t="shared" si="17"/>
        <v>1070.5</v>
      </c>
      <c r="G37" s="7">
        <f t="shared" si="17"/>
        <v>0</v>
      </c>
      <c r="H37" s="7">
        <f t="shared" si="17"/>
        <v>0</v>
      </c>
      <c r="I37" s="7">
        <f t="shared" si="17"/>
        <v>0</v>
      </c>
      <c r="J37" s="7">
        <f t="shared" si="17"/>
        <v>4089.2200000000003</v>
      </c>
    </row>
    <row r="38" spans="1:10" ht="15.75" x14ac:dyDescent="0.25">
      <c r="A38" s="43">
        <v>2</v>
      </c>
      <c r="B38" s="57"/>
      <c r="C38" s="43" t="s">
        <v>2</v>
      </c>
      <c r="D38" s="7">
        <f>830+1038.22+80</f>
        <v>1948.22</v>
      </c>
      <c r="E38" s="7">
        <f>100+890.5+80</f>
        <v>1070.5</v>
      </c>
      <c r="F38" s="7">
        <f>100+890.5+80</f>
        <v>1070.5</v>
      </c>
      <c r="G38" s="7">
        <f t="shared" ref="G38:I38" si="18">G148</f>
        <v>0</v>
      </c>
      <c r="H38" s="7">
        <f t="shared" si="18"/>
        <v>0</v>
      </c>
      <c r="I38" s="7">
        <f t="shared" si="18"/>
        <v>0</v>
      </c>
      <c r="J38" s="7">
        <f>SUM(D38:I38)</f>
        <v>4089.2200000000003</v>
      </c>
    </row>
    <row r="39" spans="1:10" ht="15.75" x14ac:dyDescent="0.25">
      <c r="A39" s="43">
        <v>3</v>
      </c>
      <c r="B39" s="57"/>
      <c r="C39" s="43" t="s">
        <v>3</v>
      </c>
      <c r="D39" s="7">
        <f t="shared" ref="D39:I39" si="19">D149</f>
        <v>0</v>
      </c>
      <c r="E39" s="7">
        <f t="shared" si="19"/>
        <v>0</v>
      </c>
      <c r="F39" s="7">
        <f t="shared" si="19"/>
        <v>0</v>
      </c>
      <c r="G39" s="7">
        <f t="shared" si="19"/>
        <v>0</v>
      </c>
      <c r="H39" s="7">
        <f t="shared" si="19"/>
        <v>0</v>
      </c>
      <c r="I39" s="7">
        <f t="shared" si="19"/>
        <v>0</v>
      </c>
      <c r="J39" s="7">
        <f>SUM(D39:I39)</f>
        <v>0</v>
      </c>
    </row>
    <row r="40" spans="1:10" ht="15.75" x14ac:dyDescent="0.25">
      <c r="A40" s="43">
        <v>4</v>
      </c>
      <c r="B40" s="57"/>
      <c r="C40" s="43" t="s">
        <v>4</v>
      </c>
      <c r="D40" s="7">
        <v>0</v>
      </c>
      <c r="E40" s="7">
        <f t="shared" ref="E40:I40" si="20">E150</f>
        <v>0</v>
      </c>
      <c r="F40" s="7">
        <f t="shared" si="20"/>
        <v>0</v>
      </c>
      <c r="G40" s="7">
        <f t="shared" si="20"/>
        <v>0</v>
      </c>
      <c r="H40" s="7">
        <f t="shared" si="20"/>
        <v>0</v>
      </c>
      <c r="I40" s="7">
        <f t="shared" si="20"/>
        <v>0</v>
      </c>
      <c r="J40" s="7">
        <f>SUM(D40:I40)</f>
        <v>0</v>
      </c>
    </row>
    <row r="41" spans="1:10" ht="15.75" x14ac:dyDescent="0.25">
      <c r="A41" s="43">
        <v>5</v>
      </c>
      <c r="B41" s="57"/>
      <c r="C41" s="43" t="s">
        <v>5</v>
      </c>
      <c r="D41" s="7">
        <f t="shared" ref="D41:I41" si="21">D151</f>
        <v>0</v>
      </c>
      <c r="E41" s="7">
        <f t="shared" si="21"/>
        <v>0</v>
      </c>
      <c r="F41" s="7">
        <f t="shared" si="21"/>
        <v>0</v>
      </c>
      <c r="G41" s="7">
        <f t="shared" si="21"/>
        <v>0</v>
      </c>
      <c r="H41" s="7">
        <f t="shared" si="21"/>
        <v>0</v>
      </c>
      <c r="I41" s="7">
        <f t="shared" si="21"/>
        <v>0</v>
      </c>
      <c r="J41" s="7">
        <f>SUM(D41:I41)</f>
        <v>0</v>
      </c>
    </row>
    <row r="42" spans="1:10" ht="27.75" customHeight="1" x14ac:dyDescent="0.25">
      <c r="A42" s="43">
        <v>1</v>
      </c>
      <c r="B42" s="57" t="s">
        <v>53</v>
      </c>
      <c r="C42" s="43" t="s">
        <v>1</v>
      </c>
      <c r="D42" s="7">
        <f>SUM(D43:D46)</f>
        <v>1170</v>
      </c>
      <c r="E42" s="7">
        <f t="shared" ref="E42:J42" si="22">SUM(E43:E46)</f>
        <v>760</v>
      </c>
      <c r="F42" s="7">
        <f t="shared" si="22"/>
        <v>760</v>
      </c>
      <c r="G42" s="7">
        <f t="shared" si="22"/>
        <v>0</v>
      </c>
      <c r="H42" s="7">
        <f t="shared" si="22"/>
        <v>0</v>
      </c>
      <c r="I42" s="7">
        <f t="shared" si="22"/>
        <v>0</v>
      </c>
      <c r="J42" s="7">
        <f t="shared" si="22"/>
        <v>2690</v>
      </c>
    </row>
    <row r="43" spans="1:10" ht="15.75" x14ac:dyDescent="0.25">
      <c r="A43" s="43">
        <v>2</v>
      </c>
      <c r="B43" s="57"/>
      <c r="C43" s="43" t="s">
        <v>2</v>
      </c>
      <c r="D43" s="7">
        <f>760+410</f>
        <v>1170</v>
      </c>
      <c r="E43" s="7">
        <f>160+600</f>
        <v>760</v>
      </c>
      <c r="F43" s="7">
        <f>160+600</f>
        <v>760</v>
      </c>
      <c r="G43" s="7">
        <f t="shared" ref="G43:I43" si="23">G153</f>
        <v>0</v>
      </c>
      <c r="H43" s="7">
        <f t="shared" si="23"/>
        <v>0</v>
      </c>
      <c r="I43" s="7">
        <f t="shared" si="23"/>
        <v>0</v>
      </c>
      <c r="J43" s="7">
        <f>SUM(D43:I43)</f>
        <v>2690</v>
      </c>
    </row>
    <row r="44" spans="1:10" ht="15.75" x14ac:dyDescent="0.25">
      <c r="A44" s="43">
        <v>3</v>
      </c>
      <c r="B44" s="57"/>
      <c r="C44" s="43" t="s">
        <v>3</v>
      </c>
      <c r="D44" s="7">
        <f t="shared" ref="D44:I46" si="24">D154</f>
        <v>0</v>
      </c>
      <c r="E44" s="7">
        <f t="shared" si="24"/>
        <v>0</v>
      </c>
      <c r="F44" s="7">
        <f t="shared" si="24"/>
        <v>0</v>
      </c>
      <c r="G44" s="7">
        <f t="shared" si="24"/>
        <v>0</v>
      </c>
      <c r="H44" s="7">
        <f t="shared" si="24"/>
        <v>0</v>
      </c>
      <c r="I44" s="7">
        <f t="shared" si="24"/>
        <v>0</v>
      </c>
      <c r="J44" s="7">
        <f>SUM(D44:I44)</f>
        <v>0</v>
      </c>
    </row>
    <row r="45" spans="1:10" ht="15.75" x14ac:dyDescent="0.25">
      <c r="A45" s="43">
        <v>4</v>
      </c>
      <c r="B45" s="57"/>
      <c r="C45" s="43" t="s">
        <v>4</v>
      </c>
      <c r="D45" s="7">
        <v>0</v>
      </c>
      <c r="E45" s="7">
        <f t="shared" si="24"/>
        <v>0</v>
      </c>
      <c r="F45" s="7">
        <f t="shared" si="24"/>
        <v>0</v>
      </c>
      <c r="G45" s="7">
        <f t="shared" si="24"/>
        <v>0</v>
      </c>
      <c r="H45" s="7">
        <f t="shared" si="24"/>
        <v>0</v>
      </c>
      <c r="I45" s="7">
        <f t="shared" si="24"/>
        <v>0</v>
      </c>
      <c r="J45" s="7">
        <f>SUM(D45:I45)</f>
        <v>0</v>
      </c>
    </row>
    <row r="46" spans="1:10" ht="15.75" x14ac:dyDescent="0.25">
      <c r="A46" s="43">
        <v>5</v>
      </c>
      <c r="B46" s="57"/>
      <c r="C46" s="43" t="s">
        <v>5</v>
      </c>
      <c r="D46" s="7">
        <f t="shared" si="24"/>
        <v>0</v>
      </c>
      <c r="E46" s="7">
        <f t="shared" si="24"/>
        <v>0</v>
      </c>
      <c r="F46" s="7">
        <f t="shared" si="24"/>
        <v>0</v>
      </c>
      <c r="G46" s="7">
        <f t="shared" si="24"/>
        <v>0</v>
      </c>
      <c r="H46" s="7">
        <f t="shared" si="24"/>
        <v>0</v>
      </c>
      <c r="I46" s="7">
        <f t="shared" si="24"/>
        <v>0</v>
      </c>
      <c r="J46" s="7">
        <f>SUM(D46:I46)</f>
        <v>0</v>
      </c>
    </row>
    <row r="47" spans="1:10" ht="27.75" customHeight="1" x14ac:dyDescent="0.25">
      <c r="A47" s="43">
        <v>1</v>
      </c>
      <c r="B47" s="57" t="s">
        <v>54</v>
      </c>
      <c r="C47" s="43" t="s">
        <v>1</v>
      </c>
      <c r="D47" s="7">
        <f>SUM(D48:D51)</f>
        <v>695</v>
      </c>
      <c r="E47" s="7">
        <f t="shared" ref="E47:J47" si="25">SUM(E48:E51)</f>
        <v>215</v>
      </c>
      <c r="F47" s="7">
        <f t="shared" si="25"/>
        <v>215</v>
      </c>
      <c r="G47" s="7">
        <f t="shared" si="25"/>
        <v>0</v>
      </c>
      <c r="H47" s="7">
        <f t="shared" si="25"/>
        <v>0</v>
      </c>
      <c r="I47" s="7">
        <f t="shared" si="25"/>
        <v>0</v>
      </c>
      <c r="J47" s="7">
        <f t="shared" si="25"/>
        <v>1125</v>
      </c>
    </row>
    <row r="48" spans="1:10" ht="15.75" x14ac:dyDescent="0.25">
      <c r="A48" s="43">
        <v>2</v>
      </c>
      <c r="B48" s="57"/>
      <c r="C48" s="43" t="s">
        <v>2</v>
      </c>
      <c r="D48" s="7">
        <f>510+185</f>
        <v>695</v>
      </c>
      <c r="E48" s="7">
        <f>30+185</f>
        <v>215</v>
      </c>
      <c r="F48" s="7">
        <f>30+185</f>
        <v>215</v>
      </c>
      <c r="G48" s="7">
        <v>0</v>
      </c>
      <c r="H48" s="7">
        <v>0</v>
      </c>
      <c r="I48" s="7">
        <v>0</v>
      </c>
      <c r="J48" s="7">
        <f>SUM(D48:I48)</f>
        <v>1125</v>
      </c>
    </row>
    <row r="49" spans="1:10" ht="15.75" x14ac:dyDescent="0.25">
      <c r="A49" s="43">
        <v>3</v>
      </c>
      <c r="B49" s="57"/>
      <c r="C49" s="43" t="s">
        <v>3</v>
      </c>
      <c r="D49" s="7"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7">
        <f>SUM(D49:I49)</f>
        <v>0</v>
      </c>
    </row>
    <row r="50" spans="1:10" ht="15.75" x14ac:dyDescent="0.25">
      <c r="A50" s="43">
        <v>4</v>
      </c>
      <c r="B50" s="57"/>
      <c r="C50" s="43" t="s">
        <v>4</v>
      </c>
      <c r="D50" s="7"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7">
        <f>SUM(D50:I50)</f>
        <v>0</v>
      </c>
    </row>
    <row r="51" spans="1:10" ht="15.75" x14ac:dyDescent="0.25">
      <c r="A51" s="43">
        <v>5</v>
      </c>
      <c r="B51" s="57"/>
      <c r="C51" s="43" t="s">
        <v>5</v>
      </c>
      <c r="D51" s="7"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7">
        <f>SUM(D51:I51)</f>
        <v>0</v>
      </c>
    </row>
    <row r="52" spans="1:10" ht="27.75" customHeight="1" x14ac:dyDescent="0.25">
      <c r="A52" s="43">
        <v>1</v>
      </c>
      <c r="B52" s="57" t="s">
        <v>55</v>
      </c>
      <c r="C52" s="43" t="s">
        <v>1</v>
      </c>
      <c r="D52" s="7">
        <f>SUM(D53:D56)</f>
        <v>120</v>
      </c>
      <c r="E52" s="7">
        <f t="shared" ref="E52:J52" si="26">SUM(E53:E56)</f>
        <v>150</v>
      </c>
      <c r="F52" s="7">
        <f t="shared" si="26"/>
        <v>150</v>
      </c>
      <c r="G52" s="7">
        <f t="shared" si="26"/>
        <v>0</v>
      </c>
      <c r="H52" s="7">
        <f t="shared" si="26"/>
        <v>0</v>
      </c>
      <c r="I52" s="7">
        <f t="shared" si="26"/>
        <v>0</v>
      </c>
      <c r="J52" s="7">
        <f t="shared" si="26"/>
        <v>420</v>
      </c>
    </row>
    <row r="53" spans="1:10" ht="15.75" x14ac:dyDescent="0.25">
      <c r="A53" s="43">
        <v>2</v>
      </c>
      <c r="B53" s="57"/>
      <c r="C53" s="43" t="s">
        <v>2</v>
      </c>
      <c r="D53" s="7">
        <f>50+70</f>
        <v>120</v>
      </c>
      <c r="E53" s="7">
        <f>80+70</f>
        <v>150</v>
      </c>
      <c r="F53" s="7">
        <f>80+70</f>
        <v>150</v>
      </c>
      <c r="G53" s="7">
        <v>0</v>
      </c>
      <c r="H53" s="7">
        <v>0</v>
      </c>
      <c r="I53" s="7">
        <v>0</v>
      </c>
      <c r="J53" s="7">
        <f>SUM(D53:I53)</f>
        <v>420</v>
      </c>
    </row>
    <row r="54" spans="1:10" ht="15.75" x14ac:dyDescent="0.25">
      <c r="A54" s="43">
        <v>3</v>
      </c>
      <c r="B54" s="57"/>
      <c r="C54" s="43" t="s">
        <v>3</v>
      </c>
      <c r="D54" s="7">
        <v>0</v>
      </c>
      <c r="E54" s="7">
        <v>0</v>
      </c>
      <c r="F54" s="7">
        <v>0</v>
      </c>
      <c r="G54" s="7">
        <v>0</v>
      </c>
      <c r="H54" s="7">
        <v>0</v>
      </c>
      <c r="I54" s="7">
        <v>0</v>
      </c>
      <c r="J54" s="7">
        <f>SUM(D54:I54)</f>
        <v>0</v>
      </c>
    </row>
    <row r="55" spans="1:10" ht="15.75" x14ac:dyDescent="0.25">
      <c r="A55" s="43">
        <v>4</v>
      </c>
      <c r="B55" s="57"/>
      <c r="C55" s="43" t="s">
        <v>4</v>
      </c>
      <c r="D55" s="7">
        <v>0</v>
      </c>
      <c r="E55" s="7">
        <v>0</v>
      </c>
      <c r="F55" s="7">
        <v>0</v>
      </c>
      <c r="G55" s="7">
        <v>0</v>
      </c>
      <c r="H55" s="7">
        <v>0</v>
      </c>
      <c r="I55" s="7">
        <v>0</v>
      </c>
      <c r="J55" s="7">
        <f>SUM(D55:I55)</f>
        <v>0</v>
      </c>
    </row>
    <row r="56" spans="1:10" ht="15.75" x14ac:dyDescent="0.25">
      <c r="A56" s="43">
        <v>5</v>
      </c>
      <c r="B56" s="57"/>
      <c r="C56" s="43" t="s">
        <v>5</v>
      </c>
      <c r="D56" s="7">
        <v>0</v>
      </c>
      <c r="E56" s="7">
        <v>0</v>
      </c>
      <c r="F56" s="7">
        <v>0</v>
      </c>
      <c r="G56" s="7">
        <v>0</v>
      </c>
      <c r="H56" s="7">
        <v>0</v>
      </c>
      <c r="I56" s="7">
        <v>0</v>
      </c>
      <c r="J56" s="7">
        <f>SUM(D56:I56)</f>
        <v>0</v>
      </c>
    </row>
    <row r="57" spans="1:10" ht="27.75" customHeight="1" x14ac:dyDescent="0.25">
      <c r="A57" s="43">
        <v>1</v>
      </c>
      <c r="B57" s="57" t="s">
        <v>56</v>
      </c>
      <c r="C57" s="43" t="s">
        <v>1</v>
      </c>
      <c r="D57" s="7">
        <f>SUM(D58:D61)</f>
        <v>519.43000000000006</v>
      </c>
      <c r="E57" s="7">
        <f t="shared" ref="E57:J57" si="27">SUM(E58:E61)</f>
        <v>163</v>
      </c>
      <c r="F57" s="7">
        <f t="shared" si="27"/>
        <v>163</v>
      </c>
      <c r="G57" s="7">
        <f t="shared" si="27"/>
        <v>0</v>
      </c>
      <c r="H57" s="7">
        <f t="shared" si="27"/>
        <v>0</v>
      </c>
      <c r="I57" s="7">
        <f t="shared" si="27"/>
        <v>0</v>
      </c>
      <c r="J57" s="7">
        <f t="shared" si="27"/>
        <v>845.43000000000006</v>
      </c>
    </row>
    <row r="58" spans="1:10" ht="15.75" x14ac:dyDescent="0.25">
      <c r="A58" s="43">
        <v>2</v>
      </c>
      <c r="B58" s="57"/>
      <c r="C58" s="43" t="s">
        <v>2</v>
      </c>
      <c r="D58" s="7">
        <f>238+281.43</f>
        <v>519.43000000000006</v>
      </c>
      <c r="E58" s="7">
        <f>38+125</f>
        <v>163</v>
      </c>
      <c r="F58" s="7">
        <f>38+125</f>
        <v>163</v>
      </c>
      <c r="G58" s="7">
        <v>0</v>
      </c>
      <c r="H58" s="7">
        <v>0</v>
      </c>
      <c r="I58" s="7">
        <v>0</v>
      </c>
      <c r="J58" s="7">
        <f>SUM(D58:I58)</f>
        <v>845.43000000000006</v>
      </c>
    </row>
    <row r="59" spans="1:10" ht="15.75" x14ac:dyDescent="0.25">
      <c r="A59" s="43">
        <v>3</v>
      </c>
      <c r="B59" s="57"/>
      <c r="C59" s="43" t="s">
        <v>3</v>
      </c>
      <c r="D59" s="7">
        <v>0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  <c r="J59" s="7">
        <f>SUM(D59:I59)</f>
        <v>0</v>
      </c>
    </row>
    <row r="60" spans="1:10" ht="15.75" x14ac:dyDescent="0.25">
      <c r="A60" s="43">
        <v>4</v>
      </c>
      <c r="B60" s="57"/>
      <c r="C60" s="43" t="s">
        <v>4</v>
      </c>
      <c r="D60" s="7">
        <v>0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  <c r="J60" s="7">
        <f>SUM(D60:I60)</f>
        <v>0</v>
      </c>
    </row>
    <row r="61" spans="1:10" ht="15.75" x14ac:dyDescent="0.25">
      <c r="A61" s="43">
        <v>5</v>
      </c>
      <c r="B61" s="57"/>
      <c r="C61" s="43" t="s">
        <v>5</v>
      </c>
      <c r="D61" s="7">
        <v>0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  <c r="J61" s="7">
        <f>SUM(D61:I61)</f>
        <v>0</v>
      </c>
    </row>
    <row r="62" spans="1:10" ht="27.75" customHeight="1" x14ac:dyDescent="0.25">
      <c r="A62" s="43">
        <v>1</v>
      </c>
      <c r="B62" s="57" t="s">
        <v>57</v>
      </c>
      <c r="C62" s="43" t="s">
        <v>1</v>
      </c>
      <c r="D62" s="7">
        <f>SUM(D63:D66)</f>
        <v>885</v>
      </c>
      <c r="E62" s="7">
        <f t="shared" ref="E62:J62" si="28">SUM(E63:E66)</f>
        <v>165</v>
      </c>
      <c r="F62" s="7">
        <f t="shared" si="28"/>
        <v>165</v>
      </c>
      <c r="G62" s="7">
        <f t="shared" si="28"/>
        <v>0</v>
      </c>
      <c r="H62" s="7">
        <f t="shared" si="28"/>
        <v>0</v>
      </c>
      <c r="I62" s="7">
        <f t="shared" si="28"/>
        <v>0</v>
      </c>
      <c r="J62" s="7">
        <f t="shared" si="28"/>
        <v>1215</v>
      </c>
    </row>
    <row r="63" spans="1:10" ht="15.75" x14ac:dyDescent="0.25">
      <c r="A63" s="43">
        <v>2</v>
      </c>
      <c r="B63" s="57"/>
      <c r="C63" s="43" t="s">
        <v>2</v>
      </c>
      <c r="D63" s="7">
        <f>735+150</f>
        <v>885</v>
      </c>
      <c r="E63" s="7">
        <f>15+150</f>
        <v>165</v>
      </c>
      <c r="F63" s="7">
        <f>15+150</f>
        <v>165</v>
      </c>
      <c r="G63" s="7">
        <v>0</v>
      </c>
      <c r="H63" s="7">
        <v>0</v>
      </c>
      <c r="I63" s="7">
        <v>0</v>
      </c>
      <c r="J63" s="7">
        <f>SUM(D63:I63)</f>
        <v>1215</v>
      </c>
    </row>
    <row r="64" spans="1:10" ht="15.75" x14ac:dyDescent="0.25">
      <c r="A64" s="43">
        <v>3</v>
      </c>
      <c r="B64" s="57"/>
      <c r="C64" s="43" t="s">
        <v>3</v>
      </c>
      <c r="D64" s="7">
        <v>0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  <c r="J64" s="7">
        <f>SUM(D64:I64)</f>
        <v>0</v>
      </c>
    </row>
    <row r="65" spans="1:10" ht="15.75" x14ac:dyDescent="0.25">
      <c r="A65" s="43">
        <v>4</v>
      </c>
      <c r="B65" s="57"/>
      <c r="C65" s="43" t="s">
        <v>4</v>
      </c>
      <c r="D65" s="7">
        <v>0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  <c r="J65" s="7">
        <f>SUM(D65:I65)</f>
        <v>0</v>
      </c>
    </row>
    <row r="66" spans="1:10" ht="15.75" x14ac:dyDescent="0.25">
      <c r="A66" s="43">
        <v>5</v>
      </c>
      <c r="B66" s="57"/>
      <c r="C66" s="43" t="s">
        <v>5</v>
      </c>
      <c r="D66" s="7">
        <v>0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  <c r="J66" s="7">
        <f>SUM(D66:I66)</f>
        <v>0</v>
      </c>
    </row>
    <row r="67" spans="1:10" ht="27.75" customHeight="1" x14ac:dyDescent="0.25">
      <c r="A67" s="43">
        <v>1</v>
      </c>
      <c r="B67" s="57" t="s">
        <v>58</v>
      </c>
      <c r="C67" s="43" t="s">
        <v>1</v>
      </c>
      <c r="D67" s="7">
        <f>SUM(D68:D71)</f>
        <v>880</v>
      </c>
      <c r="E67" s="7">
        <f t="shared" ref="E67:J67" si="29">SUM(E68:E71)</f>
        <v>670</v>
      </c>
      <c r="F67" s="7">
        <f t="shared" si="29"/>
        <v>670</v>
      </c>
      <c r="G67" s="7">
        <f t="shared" si="29"/>
        <v>0</v>
      </c>
      <c r="H67" s="7">
        <f t="shared" si="29"/>
        <v>0</v>
      </c>
      <c r="I67" s="7">
        <f t="shared" si="29"/>
        <v>0</v>
      </c>
      <c r="J67" s="7">
        <f t="shared" si="29"/>
        <v>2220</v>
      </c>
    </row>
    <row r="68" spans="1:10" ht="15.75" x14ac:dyDescent="0.25">
      <c r="A68" s="43">
        <v>2</v>
      </c>
      <c r="B68" s="57"/>
      <c r="C68" s="43" t="s">
        <v>2</v>
      </c>
      <c r="D68" s="7">
        <f>300+580</f>
        <v>880</v>
      </c>
      <c r="E68" s="7">
        <f>90+580</f>
        <v>670</v>
      </c>
      <c r="F68" s="7">
        <f>90+580</f>
        <v>670</v>
      </c>
      <c r="G68" s="7">
        <v>0</v>
      </c>
      <c r="H68" s="7">
        <v>0</v>
      </c>
      <c r="I68" s="7">
        <v>0</v>
      </c>
      <c r="J68" s="7">
        <f>SUM(D68:I68)</f>
        <v>2220</v>
      </c>
    </row>
    <row r="69" spans="1:10" ht="15.75" x14ac:dyDescent="0.25">
      <c r="A69" s="43">
        <v>3</v>
      </c>
      <c r="B69" s="57"/>
      <c r="C69" s="43" t="s">
        <v>3</v>
      </c>
      <c r="D69" s="7">
        <v>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  <c r="J69" s="7">
        <f>SUM(D69:I69)</f>
        <v>0</v>
      </c>
    </row>
    <row r="70" spans="1:10" ht="15.75" x14ac:dyDescent="0.25">
      <c r="A70" s="43">
        <v>4</v>
      </c>
      <c r="B70" s="57"/>
      <c r="C70" s="43" t="s">
        <v>4</v>
      </c>
      <c r="D70" s="7">
        <v>0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  <c r="J70" s="7">
        <f>SUM(D70:I70)</f>
        <v>0</v>
      </c>
    </row>
    <row r="71" spans="1:10" ht="15.75" x14ac:dyDescent="0.25">
      <c r="A71" s="43">
        <v>5</v>
      </c>
      <c r="B71" s="57"/>
      <c r="C71" s="43" t="s">
        <v>5</v>
      </c>
      <c r="D71" s="7">
        <v>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  <c r="J71" s="7">
        <f>SUM(D71:I71)</f>
        <v>0</v>
      </c>
    </row>
    <row r="72" spans="1:10" ht="27.75" customHeight="1" x14ac:dyDescent="0.25">
      <c r="A72" s="43">
        <v>1</v>
      </c>
      <c r="B72" s="57" t="s">
        <v>59</v>
      </c>
      <c r="C72" s="43" t="s">
        <v>1</v>
      </c>
      <c r="D72" s="7">
        <f>SUM(D73:D76)</f>
        <v>768.76</v>
      </c>
      <c r="E72" s="7">
        <f t="shared" ref="E72:J72" si="30">SUM(E73:E76)</f>
        <v>196.12</v>
      </c>
      <c r="F72" s="7">
        <f t="shared" si="30"/>
        <v>196.12</v>
      </c>
      <c r="G72" s="7">
        <f t="shared" si="30"/>
        <v>0</v>
      </c>
      <c r="H72" s="7">
        <f t="shared" si="30"/>
        <v>0</v>
      </c>
      <c r="I72" s="7">
        <f t="shared" si="30"/>
        <v>0</v>
      </c>
      <c r="J72" s="7">
        <f t="shared" si="30"/>
        <v>1161</v>
      </c>
    </row>
    <row r="73" spans="1:10" ht="15.75" x14ac:dyDescent="0.25">
      <c r="A73" s="43">
        <v>2</v>
      </c>
      <c r="B73" s="57"/>
      <c r="C73" s="43" t="s">
        <v>2</v>
      </c>
      <c r="D73" s="7">
        <f>382.24+386.52</f>
        <v>768.76</v>
      </c>
      <c r="E73" s="7">
        <f>29.6+166.52</f>
        <v>196.12</v>
      </c>
      <c r="F73" s="7">
        <f>29.6+166.52</f>
        <v>196.12</v>
      </c>
      <c r="G73" s="7">
        <v>0</v>
      </c>
      <c r="H73" s="7">
        <v>0</v>
      </c>
      <c r="I73" s="7">
        <v>0</v>
      </c>
      <c r="J73" s="7">
        <f>SUM(D73:I73)</f>
        <v>1161</v>
      </c>
    </row>
    <row r="74" spans="1:10" ht="15.75" x14ac:dyDescent="0.25">
      <c r="A74" s="43">
        <v>3</v>
      </c>
      <c r="B74" s="57"/>
      <c r="C74" s="43" t="s">
        <v>3</v>
      </c>
      <c r="D74" s="7">
        <v>0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  <c r="J74" s="7">
        <f>SUM(D74:I74)</f>
        <v>0</v>
      </c>
    </row>
    <row r="75" spans="1:10" ht="15.75" x14ac:dyDescent="0.25">
      <c r="A75" s="43">
        <v>4</v>
      </c>
      <c r="B75" s="57"/>
      <c r="C75" s="43" t="s">
        <v>4</v>
      </c>
      <c r="D75" s="7">
        <v>0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  <c r="J75" s="7">
        <f>SUM(D75:I75)</f>
        <v>0</v>
      </c>
    </row>
    <row r="76" spans="1:10" ht="15.75" x14ac:dyDescent="0.25">
      <c r="A76" s="43">
        <v>5</v>
      </c>
      <c r="B76" s="57"/>
      <c r="C76" s="43" t="s">
        <v>5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  <c r="J76" s="7">
        <f>SUM(D76:I76)</f>
        <v>0</v>
      </c>
    </row>
    <row r="77" spans="1:10" ht="31.5" x14ac:dyDescent="0.25">
      <c r="A77" s="10">
        <v>1</v>
      </c>
      <c r="B77" s="58" t="s">
        <v>37</v>
      </c>
      <c r="C77" s="10" t="s">
        <v>1</v>
      </c>
      <c r="D77" s="13">
        <f t="shared" ref="D77:J77" si="31">SUM(D78:D81)</f>
        <v>129192.804</v>
      </c>
      <c r="E77" s="13">
        <f t="shared" si="31"/>
        <v>11449.42</v>
      </c>
      <c r="F77" s="13">
        <f t="shared" si="31"/>
        <v>11449.42</v>
      </c>
      <c r="G77" s="13">
        <f t="shared" si="31"/>
        <v>0</v>
      </c>
      <c r="H77" s="13">
        <f t="shared" si="31"/>
        <v>0</v>
      </c>
      <c r="I77" s="13">
        <f t="shared" si="31"/>
        <v>0</v>
      </c>
      <c r="J77" s="13">
        <f t="shared" si="31"/>
        <v>152091.644</v>
      </c>
    </row>
    <row r="78" spans="1:10" ht="15.75" x14ac:dyDescent="0.25">
      <c r="A78" s="10">
        <v>2</v>
      </c>
      <c r="B78" s="58"/>
      <c r="C78" s="10" t="s">
        <v>2</v>
      </c>
      <c r="D78" s="13">
        <f t="shared" ref="D78:I78" si="32">D83+D93+D108+D128+D158+D168+D178</f>
        <v>109115.74400000001</v>
      </c>
      <c r="E78" s="13">
        <f t="shared" si="32"/>
        <v>10649.62</v>
      </c>
      <c r="F78" s="13">
        <f t="shared" si="32"/>
        <v>10649.62</v>
      </c>
      <c r="G78" s="13">
        <f t="shared" si="32"/>
        <v>0</v>
      </c>
      <c r="H78" s="13">
        <f t="shared" si="32"/>
        <v>0</v>
      </c>
      <c r="I78" s="13">
        <f t="shared" si="32"/>
        <v>0</v>
      </c>
      <c r="J78" s="13">
        <f>SUM(D78:I78)</f>
        <v>130414.984</v>
      </c>
    </row>
    <row r="79" spans="1:10" ht="15.75" x14ac:dyDescent="0.25">
      <c r="A79" s="10">
        <v>3</v>
      </c>
      <c r="B79" s="58"/>
      <c r="C79" s="10" t="s">
        <v>3</v>
      </c>
      <c r="D79" s="13">
        <f t="shared" ref="D79:I81" si="33">D84+D94+D109+D129+D159+D169+D179</f>
        <v>0</v>
      </c>
      <c r="E79" s="13">
        <f t="shared" si="33"/>
        <v>0</v>
      </c>
      <c r="F79" s="13">
        <f t="shared" si="33"/>
        <v>0</v>
      </c>
      <c r="G79" s="13">
        <f t="shared" si="33"/>
        <v>0</v>
      </c>
      <c r="H79" s="13">
        <f t="shared" si="33"/>
        <v>0</v>
      </c>
      <c r="I79" s="13">
        <f t="shared" si="33"/>
        <v>0</v>
      </c>
      <c r="J79" s="13">
        <f>SUM(D79:I79)</f>
        <v>0</v>
      </c>
    </row>
    <row r="80" spans="1:10" ht="15.75" x14ac:dyDescent="0.25">
      <c r="A80" s="10">
        <v>4</v>
      </c>
      <c r="B80" s="58"/>
      <c r="C80" s="10" t="s">
        <v>4</v>
      </c>
      <c r="D80" s="13">
        <f t="shared" si="33"/>
        <v>20077.060000000001</v>
      </c>
      <c r="E80" s="13">
        <f t="shared" si="33"/>
        <v>799.8</v>
      </c>
      <c r="F80" s="13">
        <f t="shared" si="33"/>
        <v>799.8</v>
      </c>
      <c r="G80" s="13">
        <f t="shared" si="33"/>
        <v>0</v>
      </c>
      <c r="H80" s="13">
        <f t="shared" si="33"/>
        <v>0</v>
      </c>
      <c r="I80" s="13">
        <f t="shared" si="33"/>
        <v>0</v>
      </c>
      <c r="J80" s="13">
        <f>SUM(D80:I80)</f>
        <v>21676.66</v>
      </c>
    </row>
    <row r="81" spans="1:11" ht="15.75" x14ac:dyDescent="0.25">
      <c r="A81" s="10">
        <v>5</v>
      </c>
      <c r="B81" s="58"/>
      <c r="C81" s="10" t="s">
        <v>5</v>
      </c>
      <c r="D81" s="13">
        <f t="shared" si="33"/>
        <v>0</v>
      </c>
      <c r="E81" s="13">
        <f t="shared" si="33"/>
        <v>0</v>
      </c>
      <c r="F81" s="13">
        <f t="shared" si="33"/>
        <v>0</v>
      </c>
      <c r="G81" s="13">
        <f t="shared" si="33"/>
        <v>0</v>
      </c>
      <c r="H81" s="13">
        <f t="shared" si="33"/>
        <v>0</v>
      </c>
      <c r="I81" s="13">
        <f t="shared" si="33"/>
        <v>0</v>
      </c>
      <c r="J81" s="13">
        <f>SUM(D81:I81)</f>
        <v>0</v>
      </c>
    </row>
    <row r="82" spans="1:11" s="12" customFormat="1" ht="31.5" customHeight="1" x14ac:dyDescent="0.25">
      <c r="A82" s="10">
        <v>1</v>
      </c>
      <c r="B82" s="58" t="s">
        <v>130</v>
      </c>
      <c r="C82" s="10" t="s">
        <v>1</v>
      </c>
      <c r="D82" s="13">
        <f>SUM(D83:D86)</f>
        <v>0</v>
      </c>
      <c r="E82" s="13">
        <f t="shared" ref="E82:J82" si="34">SUM(E83:E86)</f>
        <v>0</v>
      </c>
      <c r="F82" s="13">
        <f t="shared" si="34"/>
        <v>0</v>
      </c>
      <c r="G82" s="13">
        <f t="shared" si="34"/>
        <v>0</v>
      </c>
      <c r="H82" s="13">
        <f t="shared" si="34"/>
        <v>0</v>
      </c>
      <c r="I82" s="13">
        <f t="shared" si="34"/>
        <v>0</v>
      </c>
      <c r="J82" s="13">
        <f t="shared" si="34"/>
        <v>0</v>
      </c>
      <c r="K82" s="11" t="s">
        <v>40</v>
      </c>
    </row>
    <row r="83" spans="1:11" s="12" customFormat="1" ht="15.75" x14ac:dyDescent="0.25">
      <c r="A83" s="10">
        <v>2</v>
      </c>
      <c r="B83" s="58"/>
      <c r="C83" s="10" t="s">
        <v>2</v>
      </c>
      <c r="D83" s="13">
        <f t="shared" ref="D83:I83" si="35">D88</f>
        <v>0</v>
      </c>
      <c r="E83" s="13">
        <f t="shared" si="35"/>
        <v>0</v>
      </c>
      <c r="F83" s="13">
        <f t="shared" si="35"/>
        <v>0</v>
      </c>
      <c r="G83" s="13">
        <f t="shared" si="35"/>
        <v>0</v>
      </c>
      <c r="H83" s="13">
        <f t="shared" si="35"/>
        <v>0</v>
      </c>
      <c r="I83" s="13">
        <f t="shared" si="35"/>
        <v>0</v>
      </c>
      <c r="J83" s="13">
        <f>SUM(D83:I83)</f>
        <v>0</v>
      </c>
      <c r="K83" s="11"/>
    </row>
    <row r="84" spans="1:11" s="12" customFormat="1" ht="15.75" x14ac:dyDescent="0.25">
      <c r="A84" s="10">
        <v>3</v>
      </c>
      <c r="B84" s="58"/>
      <c r="C84" s="10" t="s">
        <v>3</v>
      </c>
      <c r="D84" s="13">
        <f t="shared" ref="D84:I84" si="36">D89</f>
        <v>0</v>
      </c>
      <c r="E84" s="13">
        <f t="shared" si="36"/>
        <v>0</v>
      </c>
      <c r="F84" s="13">
        <f t="shared" si="36"/>
        <v>0</v>
      </c>
      <c r="G84" s="13">
        <f t="shared" si="36"/>
        <v>0</v>
      </c>
      <c r="H84" s="13">
        <f t="shared" si="36"/>
        <v>0</v>
      </c>
      <c r="I84" s="13">
        <f t="shared" si="36"/>
        <v>0</v>
      </c>
      <c r="J84" s="13">
        <f>SUM(D84:I84)</f>
        <v>0</v>
      </c>
      <c r="K84" s="11"/>
    </row>
    <row r="85" spans="1:11" s="12" customFormat="1" ht="15.75" x14ac:dyDescent="0.25">
      <c r="A85" s="10">
        <v>4</v>
      </c>
      <c r="B85" s="58"/>
      <c r="C85" s="10" t="s">
        <v>4</v>
      </c>
      <c r="D85" s="13">
        <f t="shared" ref="D85:I85" si="37">D90</f>
        <v>0</v>
      </c>
      <c r="E85" s="13">
        <f t="shared" si="37"/>
        <v>0</v>
      </c>
      <c r="F85" s="13">
        <f t="shared" si="37"/>
        <v>0</v>
      </c>
      <c r="G85" s="13">
        <f t="shared" si="37"/>
        <v>0</v>
      </c>
      <c r="H85" s="13">
        <f t="shared" si="37"/>
        <v>0</v>
      </c>
      <c r="I85" s="13">
        <f t="shared" si="37"/>
        <v>0</v>
      </c>
      <c r="J85" s="13">
        <f>SUM(D85:I85)</f>
        <v>0</v>
      </c>
      <c r="K85" s="11"/>
    </row>
    <row r="86" spans="1:11" s="12" customFormat="1" ht="15.75" x14ac:dyDescent="0.25">
      <c r="A86" s="10">
        <v>5</v>
      </c>
      <c r="B86" s="58"/>
      <c r="C86" s="10" t="s">
        <v>5</v>
      </c>
      <c r="D86" s="13">
        <f t="shared" ref="D86:I86" si="38">D91</f>
        <v>0</v>
      </c>
      <c r="E86" s="13">
        <f t="shared" si="38"/>
        <v>0</v>
      </c>
      <c r="F86" s="13">
        <f t="shared" si="38"/>
        <v>0</v>
      </c>
      <c r="G86" s="13">
        <f t="shared" si="38"/>
        <v>0</v>
      </c>
      <c r="H86" s="13">
        <f t="shared" si="38"/>
        <v>0</v>
      </c>
      <c r="I86" s="13">
        <f t="shared" si="38"/>
        <v>0</v>
      </c>
      <c r="J86" s="13">
        <f>SUM(D86:I86)</f>
        <v>0</v>
      </c>
      <c r="K86" s="11"/>
    </row>
    <row r="87" spans="1:11" ht="46.9" customHeight="1" x14ac:dyDescent="0.25">
      <c r="A87" s="43">
        <v>1</v>
      </c>
      <c r="B87" s="57" t="s">
        <v>39</v>
      </c>
      <c r="C87" s="43" t="s">
        <v>1</v>
      </c>
      <c r="D87" s="7">
        <f t="shared" ref="D87:J87" si="39">SUM(D88:D91)</f>
        <v>0</v>
      </c>
      <c r="E87" s="7">
        <f t="shared" si="39"/>
        <v>0</v>
      </c>
      <c r="F87" s="7">
        <f t="shared" si="39"/>
        <v>0</v>
      </c>
      <c r="G87" s="7">
        <f t="shared" si="39"/>
        <v>0</v>
      </c>
      <c r="H87" s="7">
        <f t="shared" si="39"/>
        <v>0</v>
      </c>
      <c r="I87" s="7">
        <f t="shared" si="39"/>
        <v>0</v>
      </c>
      <c r="J87" s="7">
        <f t="shared" si="39"/>
        <v>0</v>
      </c>
    </row>
    <row r="88" spans="1:11" ht="15.75" x14ac:dyDescent="0.25">
      <c r="A88" s="43">
        <v>2</v>
      </c>
      <c r="B88" s="57"/>
      <c r="C88" s="43" t="s">
        <v>2</v>
      </c>
      <c r="D88" s="7">
        <v>0</v>
      </c>
      <c r="E88" s="7">
        <v>0</v>
      </c>
      <c r="F88" s="7">
        <v>0</v>
      </c>
      <c r="G88" s="14">
        <v>0</v>
      </c>
      <c r="H88" s="14">
        <v>0</v>
      </c>
      <c r="I88" s="14">
        <v>0</v>
      </c>
      <c r="J88" s="7">
        <f>SUM(D88:I88)</f>
        <v>0</v>
      </c>
    </row>
    <row r="89" spans="1:11" ht="15.75" x14ac:dyDescent="0.25">
      <c r="A89" s="43">
        <v>3</v>
      </c>
      <c r="B89" s="57"/>
      <c r="C89" s="43" t="s">
        <v>3</v>
      </c>
      <c r="D89" s="7">
        <v>0</v>
      </c>
      <c r="E89" s="7">
        <v>0</v>
      </c>
      <c r="F89" s="7">
        <v>0</v>
      </c>
      <c r="G89" s="7">
        <v>0</v>
      </c>
      <c r="H89" s="7">
        <v>0</v>
      </c>
      <c r="I89" s="7">
        <v>0</v>
      </c>
      <c r="J89" s="7">
        <f>SUM(D89:I89)</f>
        <v>0</v>
      </c>
    </row>
    <row r="90" spans="1:11" ht="15.75" x14ac:dyDescent="0.25">
      <c r="A90" s="43">
        <v>4</v>
      </c>
      <c r="B90" s="57"/>
      <c r="C90" s="43" t="s">
        <v>4</v>
      </c>
      <c r="D90" s="7">
        <v>0</v>
      </c>
      <c r="E90" s="7">
        <v>0</v>
      </c>
      <c r="F90" s="7">
        <v>0</v>
      </c>
      <c r="G90" s="7">
        <v>0</v>
      </c>
      <c r="H90" s="7">
        <v>0</v>
      </c>
      <c r="I90" s="7">
        <v>0</v>
      </c>
      <c r="J90" s="7">
        <f>SUM(D90:I90)</f>
        <v>0</v>
      </c>
    </row>
    <row r="91" spans="1:11" ht="15.75" x14ac:dyDescent="0.25">
      <c r="A91" s="43">
        <v>5</v>
      </c>
      <c r="B91" s="57"/>
      <c r="C91" s="43" t="s">
        <v>5</v>
      </c>
      <c r="D91" s="7">
        <v>0</v>
      </c>
      <c r="E91" s="7">
        <v>0</v>
      </c>
      <c r="F91" s="7">
        <v>0</v>
      </c>
      <c r="G91" s="7">
        <v>0</v>
      </c>
      <c r="H91" s="7">
        <v>0</v>
      </c>
      <c r="I91" s="7">
        <v>0</v>
      </c>
      <c r="J91" s="7">
        <f>SUM(D91:I91)</f>
        <v>0</v>
      </c>
    </row>
    <row r="92" spans="1:11" s="12" customFormat="1" ht="27.75" customHeight="1" x14ac:dyDescent="0.25">
      <c r="A92" s="10">
        <v>1</v>
      </c>
      <c r="B92" s="58" t="s">
        <v>131</v>
      </c>
      <c r="C92" s="10" t="s">
        <v>1</v>
      </c>
      <c r="D92" s="13">
        <f>SUM(D93:D96)</f>
        <v>81699</v>
      </c>
      <c r="E92" s="13">
        <f t="shared" ref="E92:J92" si="40">SUM(E93:E96)</f>
        <v>120</v>
      </c>
      <c r="F92" s="13">
        <f t="shared" si="40"/>
        <v>120</v>
      </c>
      <c r="G92" s="13">
        <f t="shared" si="40"/>
        <v>0</v>
      </c>
      <c r="H92" s="13">
        <f t="shared" si="40"/>
        <v>0</v>
      </c>
      <c r="I92" s="13">
        <f t="shared" si="40"/>
        <v>0</v>
      </c>
      <c r="J92" s="13">
        <f t="shared" si="40"/>
        <v>81939</v>
      </c>
      <c r="K92" s="11"/>
    </row>
    <row r="93" spans="1:11" s="12" customFormat="1" ht="15.75" x14ac:dyDescent="0.25">
      <c r="A93" s="10">
        <v>2</v>
      </c>
      <c r="B93" s="58"/>
      <c r="C93" s="10" t="s">
        <v>2</v>
      </c>
      <c r="D93" s="13">
        <f t="shared" ref="D93:I93" si="41">D98+D103</f>
        <v>81699</v>
      </c>
      <c r="E93" s="13">
        <f t="shared" si="41"/>
        <v>120</v>
      </c>
      <c r="F93" s="13">
        <f t="shared" si="41"/>
        <v>120</v>
      </c>
      <c r="G93" s="13">
        <f t="shared" si="41"/>
        <v>0</v>
      </c>
      <c r="H93" s="13">
        <f t="shared" si="41"/>
        <v>0</v>
      </c>
      <c r="I93" s="13">
        <f t="shared" si="41"/>
        <v>0</v>
      </c>
      <c r="J93" s="13">
        <f>SUM(D93:I93)</f>
        <v>81939</v>
      </c>
      <c r="K93" s="11"/>
    </row>
    <row r="94" spans="1:11" s="12" customFormat="1" ht="15.75" x14ac:dyDescent="0.25">
      <c r="A94" s="10">
        <v>3</v>
      </c>
      <c r="B94" s="58"/>
      <c r="C94" s="10" t="s">
        <v>3</v>
      </c>
      <c r="D94" s="13">
        <f t="shared" ref="D94:I96" si="42">D99+D104</f>
        <v>0</v>
      </c>
      <c r="E94" s="13">
        <f t="shared" si="42"/>
        <v>0</v>
      </c>
      <c r="F94" s="13">
        <f t="shared" si="42"/>
        <v>0</v>
      </c>
      <c r="G94" s="13">
        <f t="shared" si="42"/>
        <v>0</v>
      </c>
      <c r="H94" s="13">
        <f t="shared" si="42"/>
        <v>0</v>
      </c>
      <c r="I94" s="13">
        <f t="shared" si="42"/>
        <v>0</v>
      </c>
      <c r="J94" s="13">
        <f>SUM(D94:I94)</f>
        <v>0</v>
      </c>
      <c r="K94" s="11"/>
    </row>
    <row r="95" spans="1:11" s="12" customFormat="1" ht="15.75" x14ac:dyDescent="0.25">
      <c r="A95" s="10">
        <v>4</v>
      </c>
      <c r="B95" s="58"/>
      <c r="C95" s="10" t="s">
        <v>4</v>
      </c>
      <c r="D95" s="13">
        <f t="shared" si="42"/>
        <v>0</v>
      </c>
      <c r="E95" s="13">
        <f t="shared" si="42"/>
        <v>0</v>
      </c>
      <c r="F95" s="13">
        <f t="shared" si="42"/>
        <v>0</v>
      </c>
      <c r="G95" s="13">
        <f t="shared" si="42"/>
        <v>0</v>
      </c>
      <c r="H95" s="13">
        <f t="shared" si="42"/>
        <v>0</v>
      </c>
      <c r="I95" s="13">
        <f t="shared" si="42"/>
        <v>0</v>
      </c>
      <c r="J95" s="13">
        <f>SUM(D95:I95)</f>
        <v>0</v>
      </c>
      <c r="K95" s="11"/>
    </row>
    <row r="96" spans="1:11" s="12" customFormat="1" ht="15.75" x14ac:dyDescent="0.25">
      <c r="A96" s="10">
        <v>5</v>
      </c>
      <c r="B96" s="58"/>
      <c r="C96" s="10" t="s">
        <v>5</v>
      </c>
      <c r="D96" s="13">
        <f t="shared" si="42"/>
        <v>0</v>
      </c>
      <c r="E96" s="13">
        <f t="shared" si="42"/>
        <v>0</v>
      </c>
      <c r="F96" s="13">
        <f t="shared" si="42"/>
        <v>0</v>
      </c>
      <c r="G96" s="13">
        <f t="shared" si="42"/>
        <v>0</v>
      </c>
      <c r="H96" s="13">
        <f t="shared" si="42"/>
        <v>0</v>
      </c>
      <c r="I96" s="13">
        <f t="shared" si="42"/>
        <v>0</v>
      </c>
      <c r="J96" s="13">
        <f>SUM(D96:I96)</f>
        <v>0</v>
      </c>
      <c r="K96" s="11"/>
    </row>
    <row r="97" spans="1:11" ht="34.15" customHeight="1" x14ac:dyDescent="0.25">
      <c r="A97" s="43">
        <v>1</v>
      </c>
      <c r="B97" s="57" t="s">
        <v>252</v>
      </c>
      <c r="C97" s="43" t="s">
        <v>1</v>
      </c>
      <c r="D97" s="7">
        <f>SUM(D98:D101)</f>
        <v>120</v>
      </c>
      <c r="E97" s="7">
        <f t="shared" ref="E97:J97" si="43">SUM(E98:E101)</f>
        <v>120</v>
      </c>
      <c r="F97" s="7">
        <f t="shared" si="43"/>
        <v>120</v>
      </c>
      <c r="G97" s="7">
        <f t="shared" si="43"/>
        <v>0</v>
      </c>
      <c r="H97" s="7">
        <f t="shared" si="43"/>
        <v>0</v>
      </c>
      <c r="I97" s="7">
        <f t="shared" si="43"/>
        <v>0</v>
      </c>
      <c r="J97" s="7">
        <f t="shared" si="43"/>
        <v>360</v>
      </c>
      <c r="K97" s="5" t="s">
        <v>40</v>
      </c>
    </row>
    <row r="98" spans="1:11" ht="18.600000000000001" customHeight="1" x14ac:dyDescent="0.25">
      <c r="A98" s="43">
        <v>2</v>
      </c>
      <c r="B98" s="57"/>
      <c r="C98" s="43" t="s">
        <v>2</v>
      </c>
      <c r="D98" s="7">
        <v>120</v>
      </c>
      <c r="E98" s="7">
        <v>120</v>
      </c>
      <c r="F98" s="7">
        <v>120</v>
      </c>
      <c r="G98" s="7">
        <v>0</v>
      </c>
      <c r="H98" s="7">
        <v>0</v>
      </c>
      <c r="I98" s="7">
        <v>0</v>
      </c>
      <c r="J98" s="7">
        <f>SUM(D98:I98)</f>
        <v>360</v>
      </c>
    </row>
    <row r="99" spans="1:11" ht="18.600000000000001" customHeight="1" x14ac:dyDescent="0.25">
      <c r="A99" s="43">
        <v>3</v>
      </c>
      <c r="B99" s="57"/>
      <c r="C99" s="43" t="s">
        <v>3</v>
      </c>
      <c r="D99" s="7">
        <v>0</v>
      </c>
      <c r="E99" s="7">
        <v>0</v>
      </c>
      <c r="F99" s="7">
        <v>0</v>
      </c>
      <c r="G99" s="7">
        <v>0</v>
      </c>
      <c r="H99" s="7">
        <v>0</v>
      </c>
      <c r="I99" s="7">
        <v>0</v>
      </c>
      <c r="J99" s="7">
        <f>SUM(D99:I99)</f>
        <v>0</v>
      </c>
    </row>
    <row r="100" spans="1:11" ht="18.600000000000001" customHeight="1" x14ac:dyDescent="0.25">
      <c r="A100" s="43">
        <v>4</v>
      </c>
      <c r="B100" s="57"/>
      <c r="C100" s="43" t="s">
        <v>4</v>
      </c>
      <c r="D100" s="7">
        <v>0</v>
      </c>
      <c r="E100" s="7">
        <v>0</v>
      </c>
      <c r="F100" s="7">
        <v>0</v>
      </c>
      <c r="G100" s="7">
        <v>0</v>
      </c>
      <c r="H100" s="7">
        <v>0</v>
      </c>
      <c r="I100" s="7">
        <v>0</v>
      </c>
      <c r="J100" s="7">
        <f>SUM(D100:I100)</f>
        <v>0</v>
      </c>
    </row>
    <row r="101" spans="1:11" ht="18.600000000000001" customHeight="1" x14ac:dyDescent="0.25">
      <c r="A101" s="43">
        <v>5</v>
      </c>
      <c r="B101" s="57"/>
      <c r="C101" s="43" t="s">
        <v>5</v>
      </c>
      <c r="D101" s="7">
        <v>0</v>
      </c>
      <c r="E101" s="7">
        <v>0</v>
      </c>
      <c r="F101" s="7">
        <v>0</v>
      </c>
      <c r="G101" s="7">
        <v>0</v>
      </c>
      <c r="H101" s="7">
        <v>0</v>
      </c>
      <c r="I101" s="7">
        <v>0</v>
      </c>
      <c r="J101" s="7">
        <f>SUM(D101:I101)</f>
        <v>0</v>
      </c>
    </row>
    <row r="102" spans="1:11" ht="40.15" customHeight="1" x14ac:dyDescent="0.25">
      <c r="A102" s="43">
        <v>1</v>
      </c>
      <c r="B102" s="57" t="s">
        <v>253</v>
      </c>
      <c r="C102" s="43" t="s">
        <v>1</v>
      </c>
      <c r="D102" s="7">
        <f t="shared" ref="D102:J102" si="44">SUM(D103:D106)</f>
        <v>81579</v>
      </c>
      <c r="E102" s="7">
        <f t="shared" si="44"/>
        <v>0</v>
      </c>
      <c r="F102" s="7">
        <f t="shared" si="44"/>
        <v>0</v>
      </c>
      <c r="G102" s="7">
        <f t="shared" si="44"/>
        <v>0</v>
      </c>
      <c r="H102" s="7">
        <f t="shared" si="44"/>
        <v>0</v>
      </c>
      <c r="I102" s="7">
        <f t="shared" si="44"/>
        <v>0</v>
      </c>
      <c r="J102" s="7">
        <f t="shared" si="44"/>
        <v>81579</v>
      </c>
      <c r="K102" s="5" t="s">
        <v>42</v>
      </c>
    </row>
    <row r="103" spans="1:11" ht="18.600000000000001" customHeight="1" x14ac:dyDescent="0.25">
      <c r="A103" s="43">
        <v>2</v>
      </c>
      <c r="B103" s="57"/>
      <c r="C103" s="43" t="s">
        <v>2</v>
      </c>
      <c r="D103" s="7">
        <v>81579</v>
      </c>
      <c r="E103" s="7">
        <v>0</v>
      </c>
      <c r="F103" s="7">
        <v>0</v>
      </c>
      <c r="G103" s="7">
        <v>0</v>
      </c>
      <c r="H103" s="7">
        <v>0</v>
      </c>
      <c r="I103" s="7">
        <v>0</v>
      </c>
      <c r="J103" s="7">
        <f>SUM(D103:I103)</f>
        <v>81579</v>
      </c>
    </row>
    <row r="104" spans="1:11" ht="18.600000000000001" customHeight="1" x14ac:dyDescent="0.25">
      <c r="A104" s="43">
        <v>3</v>
      </c>
      <c r="B104" s="57"/>
      <c r="C104" s="43" t="s">
        <v>3</v>
      </c>
      <c r="D104" s="7">
        <v>0</v>
      </c>
      <c r="E104" s="7">
        <v>0</v>
      </c>
      <c r="F104" s="7">
        <v>0</v>
      </c>
      <c r="G104" s="7">
        <v>0</v>
      </c>
      <c r="H104" s="7">
        <v>0</v>
      </c>
      <c r="I104" s="7">
        <v>0</v>
      </c>
      <c r="J104" s="7">
        <f>SUM(D104:I104)</f>
        <v>0</v>
      </c>
    </row>
    <row r="105" spans="1:11" ht="18.600000000000001" customHeight="1" x14ac:dyDescent="0.25">
      <c r="A105" s="43">
        <v>4</v>
      </c>
      <c r="B105" s="57"/>
      <c r="C105" s="43" t="s">
        <v>4</v>
      </c>
      <c r="D105" s="7">
        <v>0</v>
      </c>
      <c r="E105" s="7">
        <v>0</v>
      </c>
      <c r="F105" s="7">
        <v>0</v>
      </c>
      <c r="G105" s="7">
        <v>0</v>
      </c>
      <c r="H105" s="7">
        <v>0</v>
      </c>
      <c r="I105" s="7">
        <v>0</v>
      </c>
      <c r="J105" s="7">
        <f>SUM(D105:I105)</f>
        <v>0</v>
      </c>
    </row>
    <row r="106" spans="1:11" ht="18.600000000000001" customHeight="1" x14ac:dyDescent="0.25">
      <c r="A106" s="43">
        <v>5</v>
      </c>
      <c r="B106" s="57"/>
      <c r="C106" s="43" t="s">
        <v>5</v>
      </c>
      <c r="D106" s="7">
        <v>0</v>
      </c>
      <c r="E106" s="7">
        <v>0</v>
      </c>
      <c r="F106" s="7">
        <v>0</v>
      </c>
      <c r="G106" s="7">
        <v>0</v>
      </c>
      <c r="H106" s="7">
        <v>0</v>
      </c>
      <c r="I106" s="7">
        <v>0</v>
      </c>
      <c r="J106" s="7">
        <f>SUM(D106:I106)</f>
        <v>0</v>
      </c>
    </row>
    <row r="107" spans="1:11" s="12" customFormat="1" ht="27.75" customHeight="1" x14ac:dyDescent="0.25">
      <c r="A107" s="10">
        <v>1</v>
      </c>
      <c r="B107" s="58" t="s">
        <v>132</v>
      </c>
      <c r="C107" s="10" t="s">
        <v>1</v>
      </c>
      <c r="D107" s="13">
        <f>SUM(D108:D111)</f>
        <v>4790.4799999999996</v>
      </c>
      <c r="E107" s="13">
        <f t="shared" ref="E107:J107" si="45">SUM(E108:E111)</f>
        <v>0</v>
      </c>
      <c r="F107" s="13">
        <f t="shared" si="45"/>
        <v>0</v>
      </c>
      <c r="G107" s="13">
        <f t="shared" si="45"/>
        <v>0</v>
      </c>
      <c r="H107" s="13">
        <f t="shared" si="45"/>
        <v>0</v>
      </c>
      <c r="I107" s="13">
        <f t="shared" si="45"/>
        <v>0</v>
      </c>
      <c r="J107" s="13">
        <f t="shared" si="45"/>
        <v>4790.4799999999996</v>
      </c>
      <c r="K107" s="11" t="s">
        <v>40</v>
      </c>
    </row>
    <row r="108" spans="1:11" s="12" customFormat="1" ht="15.75" x14ac:dyDescent="0.25">
      <c r="A108" s="10">
        <v>2</v>
      </c>
      <c r="B108" s="58"/>
      <c r="C108" s="10" t="s">
        <v>2</v>
      </c>
      <c r="D108" s="13">
        <f t="shared" ref="D108:I108" si="46">D113+D118+D123</f>
        <v>3372.31</v>
      </c>
      <c r="E108" s="13">
        <f t="shared" si="46"/>
        <v>0</v>
      </c>
      <c r="F108" s="13">
        <f t="shared" si="46"/>
        <v>0</v>
      </c>
      <c r="G108" s="13">
        <f t="shared" si="46"/>
        <v>0</v>
      </c>
      <c r="H108" s="13">
        <f t="shared" si="46"/>
        <v>0</v>
      </c>
      <c r="I108" s="13">
        <f t="shared" si="46"/>
        <v>0</v>
      </c>
      <c r="J108" s="13">
        <f>SUM(D108:I108)</f>
        <v>3372.31</v>
      </c>
      <c r="K108" s="11"/>
    </row>
    <row r="109" spans="1:11" s="12" customFormat="1" ht="15.75" x14ac:dyDescent="0.25">
      <c r="A109" s="10">
        <v>3</v>
      </c>
      <c r="B109" s="58"/>
      <c r="C109" s="10" t="s">
        <v>3</v>
      </c>
      <c r="D109" s="13">
        <f t="shared" ref="D109:I111" si="47">D114+D119+D124</f>
        <v>0</v>
      </c>
      <c r="E109" s="13">
        <f t="shared" si="47"/>
        <v>0</v>
      </c>
      <c r="F109" s="13">
        <f t="shared" si="47"/>
        <v>0</v>
      </c>
      <c r="G109" s="13">
        <f t="shared" si="47"/>
        <v>0</v>
      </c>
      <c r="H109" s="13">
        <f t="shared" si="47"/>
        <v>0</v>
      </c>
      <c r="I109" s="13">
        <f t="shared" si="47"/>
        <v>0</v>
      </c>
      <c r="J109" s="13">
        <f>SUM(D109:I109)</f>
        <v>0</v>
      </c>
      <c r="K109" s="11"/>
    </row>
    <row r="110" spans="1:11" s="12" customFormat="1" ht="15.75" x14ac:dyDescent="0.25">
      <c r="A110" s="10">
        <v>4</v>
      </c>
      <c r="B110" s="58"/>
      <c r="C110" s="10" t="s">
        <v>4</v>
      </c>
      <c r="D110" s="13">
        <f t="shared" si="47"/>
        <v>1418.17</v>
      </c>
      <c r="E110" s="13">
        <f t="shared" si="47"/>
        <v>0</v>
      </c>
      <c r="F110" s="13">
        <f t="shared" si="47"/>
        <v>0</v>
      </c>
      <c r="G110" s="13">
        <f t="shared" si="47"/>
        <v>0</v>
      </c>
      <c r="H110" s="13">
        <f t="shared" si="47"/>
        <v>0</v>
      </c>
      <c r="I110" s="13">
        <f t="shared" si="47"/>
        <v>0</v>
      </c>
      <c r="J110" s="13">
        <f>SUM(D110:I110)</f>
        <v>1418.17</v>
      </c>
      <c r="K110" s="11"/>
    </row>
    <row r="111" spans="1:11" s="12" customFormat="1" ht="15.75" x14ac:dyDescent="0.25">
      <c r="A111" s="10">
        <v>5</v>
      </c>
      <c r="B111" s="58"/>
      <c r="C111" s="10" t="s">
        <v>5</v>
      </c>
      <c r="D111" s="13">
        <f t="shared" si="47"/>
        <v>0</v>
      </c>
      <c r="E111" s="13">
        <f t="shared" si="47"/>
        <v>0</v>
      </c>
      <c r="F111" s="13">
        <f t="shared" si="47"/>
        <v>0</v>
      </c>
      <c r="G111" s="13">
        <f t="shared" si="47"/>
        <v>0</v>
      </c>
      <c r="H111" s="13">
        <f t="shared" si="47"/>
        <v>0</v>
      </c>
      <c r="I111" s="13">
        <f t="shared" si="47"/>
        <v>0</v>
      </c>
      <c r="J111" s="13">
        <f>SUM(D111:I111)</f>
        <v>0</v>
      </c>
      <c r="K111" s="11"/>
    </row>
    <row r="112" spans="1:11" ht="46.9" customHeight="1" x14ac:dyDescent="0.25">
      <c r="A112" s="43">
        <v>1</v>
      </c>
      <c r="B112" s="57" t="s">
        <v>254</v>
      </c>
      <c r="C112" s="43" t="s">
        <v>1</v>
      </c>
      <c r="D112" s="7">
        <f>SUM(D113:D116)</f>
        <v>3372.31</v>
      </c>
      <c r="E112" s="7">
        <f t="shared" ref="E112:J112" si="48">SUM(E113:E116)</f>
        <v>0</v>
      </c>
      <c r="F112" s="7">
        <f t="shared" si="48"/>
        <v>0</v>
      </c>
      <c r="G112" s="7">
        <f t="shared" si="48"/>
        <v>0</v>
      </c>
      <c r="H112" s="7">
        <f t="shared" si="48"/>
        <v>0</v>
      </c>
      <c r="I112" s="7">
        <f t="shared" si="48"/>
        <v>0</v>
      </c>
      <c r="J112" s="7">
        <f t="shared" si="48"/>
        <v>3372.31</v>
      </c>
    </row>
    <row r="113" spans="1:11" ht="15.75" x14ac:dyDescent="0.25">
      <c r="A113" s="43">
        <v>2</v>
      </c>
      <c r="B113" s="57"/>
      <c r="C113" s="43" t="s">
        <v>2</v>
      </c>
      <c r="D113" s="7">
        <v>3372.31</v>
      </c>
      <c r="E113" s="7">
        <v>0</v>
      </c>
      <c r="F113" s="7">
        <v>0</v>
      </c>
      <c r="G113" s="14">
        <v>0</v>
      </c>
      <c r="H113" s="14">
        <v>0</v>
      </c>
      <c r="I113" s="14">
        <v>0</v>
      </c>
      <c r="J113" s="7">
        <f>SUM(D113:I113)</f>
        <v>3372.31</v>
      </c>
    </row>
    <row r="114" spans="1:11" ht="15.75" x14ac:dyDescent="0.25">
      <c r="A114" s="43">
        <v>3</v>
      </c>
      <c r="B114" s="57"/>
      <c r="C114" s="43" t="s">
        <v>3</v>
      </c>
      <c r="D114" s="21">
        <v>0</v>
      </c>
      <c r="E114" s="21">
        <v>0</v>
      </c>
      <c r="F114" s="21">
        <v>0</v>
      </c>
      <c r="G114" s="21">
        <v>0</v>
      </c>
      <c r="H114" s="21">
        <v>0</v>
      </c>
      <c r="I114" s="21">
        <v>0</v>
      </c>
      <c r="J114" s="7">
        <f t="shared" ref="J114:J126" si="49">SUM(D114:I114)</f>
        <v>0</v>
      </c>
    </row>
    <row r="115" spans="1:11" ht="15.75" x14ac:dyDescent="0.25">
      <c r="A115" s="43">
        <v>4</v>
      </c>
      <c r="B115" s="57"/>
      <c r="C115" s="43" t="s">
        <v>4</v>
      </c>
      <c r="D115" s="21">
        <v>0</v>
      </c>
      <c r="E115" s="21">
        <v>0</v>
      </c>
      <c r="F115" s="21">
        <v>0</v>
      </c>
      <c r="G115" s="21">
        <v>0</v>
      </c>
      <c r="H115" s="21">
        <v>0</v>
      </c>
      <c r="I115" s="21">
        <v>0</v>
      </c>
      <c r="J115" s="7">
        <f t="shared" si="49"/>
        <v>0</v>
      </c>
    </row>
    <row r="116" spans="1:11" ht="15.75" x14ac:dyDescent="0.25">
      <c r="A116" s="43">
        <v>5</v>
      </c>
      <c r="B116" s="57"/>
      <c r="C116" s="43" t="s">
        <v>5</v>
      </c>
      <c r="D116" s="21">
        <v>0</v>
      </c>
      <c r="E116" s="21">
        <v>0</v>
      </c>
      <c r="F116" s="21">
        <v>0</v>
      </c>
      <c r="G116" s="21">
        <v>0</v>
      </c>
      <c r="H116" s="21">
        <v>0</v>
      </c>
      <c r="I116" s="21">
        <v>0</v>
      </c>
      <c r="J116" s="7">
        <f t="shared" si="49"/>
        <v>0</v>
      </c>
    </row>
    <row r="117" spans="1:11" ht="27.75" customHeight="1" x14ac:dyDescent="0.25">
      <c r="A117" s="43">
        <v>1</v>
      </c>
      <c r="B117" s="57" t="s">
        <v>156</v>
      </c>
      <c r="C117" s="43" t="s">
        <v>1</v>
      </c>
      <c r="D117" s="7">
        <f t="shared" ref="D117:I117" si="50">D118+D119+D120+D121</f>
        <v>0</v>
      </c>
      <c r="E117" s="7">
        <f t="shared" si="50"/>
        <v>0</v>
      </c>
      <c r="F117" s="7">
        <f t="shared" si="50"/>
        <v>0</v>
      </c>
      <c r="G117" s="7">
        <f t="shared" si="50"/>
        <v>0</v>
      </c>
      <c r="H117" s="7">
        <f t="shared" si="50"/>
        <v>0</v>
      </c>
      <c r="I117" s="7">
        <f t="shared" si="50"/>
        <v>0</v>
      </c>
      <c r="J117" s="7">
        <f t="shared" si="49"/>
        <v>0</v>
      </c>
    </row>
    <row r="118" spans="1:11" ht="15.75" x14ac:dyDescent="0.25">
      <c r="A118" s="43">
        <v>2</v>
      </c>
      <c r="B118" s="57"/>
      <c r="C118" s="43" t="s">
        <v>2</v>
      </c>
      <c r="D118" s="21">
        <v>0</v>
      </c>
      <c r="E118" s="21">
        <v>0</v>
      </c>
      <c r="F118" s="21">
        <v>0</v>
      </c>
      <c r="G118" s="21">
        <v>0</v>
      </c>
      <c r="H118" s="21">
        <v>0</v>
      </c>
      <c r="I118" s="21">
        <v>0</v>
      </c>
      <c r="J118" s="7">
        <f t="shared" si="49"/>
        <v>0</v>
      </c>
    </row>
    <row r="119" spans="1:11" ht="15.75" x14ac:dyDescent="0.25">
      <c r="A119" s="43">
        <v>3</v>
      </c>
      <c r="B119" s="57"/>
      <c r="C119" s="43" t="s">
        <v>3</v>
      </c>
      <c r="D119" s="21">
        <v>0</v>
      </c>
      <c r="E119" s="21">
        <v>0</v>
      </c>
      <c r="F119" s="21">
        <v>0</v>
      </c>
      <c r="G119" s="21">
        <v>0</v>
      </c>
      <c r="H119" s="21">
        <v>0</v>
      </c>
      <c r="I119" s="21">
        <v>0</v>
      </c>
      <c r="J119" s="7">
        <f t="shared" si="49"/>
        <v>0</v>
      </c>
    </row>
    <row r="120" spans="1:11" ht="15.75" x14ac:dyDescent="0.25">
      <c r="A120" s="43">
        <v>4</v>
      </c>
      <c r="B120" s="57"/>
      <c r="C120" s="43" t="s">
        <v>4</v>
      </c>
      <c r="D120" s="21">
        <v>0</v>
      </c>
      <c r="E120" s="21">
        <v>0</v>
      </c>
      <c r="F120" s="21">
        <v>0</v>
      </c>
      <c r="G120" s="21">
        <v>0</v>
      </c>
      <c r="H120" s="21">
        <v>0</v>
      </c>
      <c r="I120" s="21">
        <v>0</v>
      </c>
      <c r="J120" s="7">
        <f t="shared" si="49"/>
        <v>0</v>
      </c>
    </row>
    <row r="121" spans="1:11" ht="15.75" x14ac:dyDescent="0.25">
      <c r="A121" s="43">
        <v>5</v>
      </c>
      <c r="B121" s="57"/>
      <c r="C121" s="43" t="s">
        <v>5</v>
      </c>
      <c r="D121" s="21">
        <v>0</v>
      </c>
      <c r="E121" s="21">
        <v>0</v>
      </c>
      <c r="F121" s="21">
        <v>0</v>
      </c>
      <c r="G121" s="21">
        <v>0</v>
      </c>
      <c r="H121" s="21">
        <v>0</v>
      </c>
      <c r="I121" s="21">
        <v>0</v>
      </c>
      <c r="J121" s="7">
        <f t="shared" si="49"/>
        <v>0</v>
      </c>
    </row>
    <row r="122" spans="1:11" ht="27.75" customHeight="1" x14ac:dyDescent="0.25">
      <c r="A122" s="43">
        <v>1</v>
      </c>
      <c r="B122" s="57" t="s">
        <v>157</v>
      </c>
      <c r="C122" s="43" t="s">
        <v>1</v>
      </c>
      <c r="D122" s="7">
        <f t="shared" ref="D122:I122" si="51">D123+D124+D125+D126</f>
        <v>1418.17</v>
      </c>
      <c r="E122" s="7">
        <f t="shared" si="51"/>
        <v>0</v>
      </c>
      <c r="F122" s="7">
        <f t="shared" si="51"/>
        <v>0</v>
      </c>
      <c r="G122" s="7">
        <f t="shared" si="51"/>
        <v>0</v>
      </c>
      <c r="H122" s="7">
        <f t="shared" si="51"/>
        <v>0</v>
      </c>
      <c r="I122" s="7">
        <f t="shared" si="51"/>
        <v>0</v>
      </c>
      <c r="J122" s="7">
        <f t="shared" si="49"/>
        <v>1418.17</v>
      </c>
    </row>
    <row r="123" spans="1:11" ht="15.75" x14ac:dyDescent="0.25">
      <c r="A123" s="43">
        <v>2</v>
      </c>
      <c r="B123" s="57"/>
      <c r="C123" s="43" t="s">
        <v>2</v>
      </c>
      <c r="D123" s="21">
        <v>0</v>
      </c>
      <c r="E123" s="21">
        <v>0</v>
      </c>
      <c r="F123" s="21">
        <v>0</v>
      </c>
      <c r="G123" s="21">
        <v>0</v>
      </c>
      <c r="H123" s="21">
        <v>0</v>
      </c>
      <c r="I123" s="21">
        <v>0</v>
      </c>
      <c r="J123" s="7">
        <f t="shared" si="49"/>
        <v>0</v>
      </c>
    </row>
    <row r="124" spans="1:11" ht="15.75" x14ac:dyDescent="0.25">
      <c r="A124" s="43">
        <v>3</v>
      </c>
      <c r="B124" s="57"/>
      <c r="C124" s="43" t="s">
        <v>3</v>
      </c>
      <c r="D124" s="21">
        <v>0</v>
      </c>
      <c r="E124" s="21">
        <v>0</v>
      </c>
      <c r="F124" s="21">
        <v>0</v>
      </c>
      <c r="G124" s="21">
        <v>0</v>
      </c>
      <c r="H124" s="21">
        <v>0</v>
      </c>
      <c r="I124" s="21">
        <v>0</v>
      </c>
      <c r="J124" s="7">
        <f t="shared" si="49"/>
        <v>0</v>
      </c>
    </row>
    <row r="125" spans="1:11" ht="15.75" x14ac:dyDescent="0.25">
      <c r="A125" s="43">
        <v>4</v>
      </c>
      <c r="B125" s="57"/>
      <c r="C125" s="43" t="s">
        <v>4</v>
      </c>
      <c r="D125" s="44">
        <v>1418.17</v>
      </c>
      <c r="E125" s="21">
        <v>0</v>
      </c>
      <c r="F125" s="21">
        <v>0</v>
      </c>
      <c r="G125" s="21">
        <v>0</v>
      </c>
      <c r="H125" s="21">
        <v>0</v>
      </c>
      <c r="I125" s="21">
        <v>0</v>
      </c>
      <c r="J125" s="7">
        <f t="shared" si="49"/>
        <v>1418.17</v>
      </c>
    </row>
    <row r="126" spans="1:11" ht="15.75" x14ac:dyDescent="0.25">
      <c r="A126" s="43">
        <v>5</v>
      </c>
      <c r="B126" s="57"/>
      <c r="C126" s="43" t="s">
        <v>5</v>
      </c>
      <c r="D126" s="21">
        <v>0</v>
      </c>
      <c r="E126" s="21">
        <v>0</v>
      </c>
      <c r="F126" s="21">
        <v>0</v>
      </c>
      <c r="G126" s="21">
        <v>0</v>
      </c>
      <c r="H126" s="21">
        <v>0</v>
      </c>
      <c r="I126" s="21">
        <v>0</v>
      </c>
      <c r="J126" s="7">
        <f t="shared" si="49"/>
        <v>0</v>
      </c>
    </row>
    <row r="127" spans="1:11" s="12" customFormat="1" ht="31.5" x14ac:dyDescent="0.25">
      <c r="A127" s="10">
        <v>1</v>
      </c>
      <c r="B127" s="58" t="s">
        <v>135</v>
      </c>
      <c r="C127" s="10" t="s">
        <v>1</v>
      </c>
      <c r="D127" s="13">
        <f t="shared" ref="D127:I127" si="52">D128+D129+D130+D131</f>
        <v>40414.394</v>
      </c>
      <c r="E127" s="13">
        <f t="shared" si="52"/>
        <v>9029.6200000000008</v>
      </c>
      <c r="F127" s="13">
        <f t="shared" si="52"/>
        <v>9029.6200000000008</v>
      </c>
      <c r="G127" s="13">
        <f t="shared" si="52"/>
        <v>0</v>
      </c>
      <c r="H127" s="13">
        <f t="shared" si="52"/>
        <v>0</v>
      </c>
      <c r="I127" s="13">
        <f t="shared" si="52"/>
        <v>0</v>
      </c>
      <c r="J127" s="13">
        <f t="shared" ref="J127:J133" si="53">D127+E127+F127+G127+H127+I127</f>
        <v>58473.634000000005</v>
      </c>
      <c r="K127" s="11"/>
    </row>
    <row r="128" spans="1:11" s="12" customFormat="1" ht="15.75" x14ac:dyDescent="0.25">
      <c r="A128" s="10">
        <v>2</v>
      </c>
      <c r="B128" s="58"/>
      <c r="C128" s="10" t="s">
        <v>2</v>
      </c>
      <c r="D128" s="13">
        <f t="shared" ref="D128:I128" si="54">D133+D138+D143+D148+D153</f>
        <v>22897.694</v>
      </c>
      <c r="E128" s="13">
        <f t="shared" si="54"/>
        <v>9029.6200000000008</v>
      </c>
      <c r="F128" s="13">
        <f t="shared" si="54"/>
        <v>9029.6200000000008</v>
      </c>
      <c r="G128" s="13">
        <f t="shared" si="54"/>
        <v>0</v>
      </c>
      <c r="H128" s="13">
        <f t="shared" si="54"/>
        <v>0</v>
      </c>
      <c r="I128" s="13">
        <f t="shared" si="54"/>
        <v>0</v>
      </c>
      <c r="J128" s="13">
        <f t="shared" si="53"/>
        <v>40956.934000000001</v>
      </c>
      <c r="K128" s="11"/>
    </row>
    <row r="129" spans="1:11" s="12" customFormat="1" ht="15.75" x14ac:dyDescent="0.25">
      <c r="A129" s="10">
        <v>3</v>
      </c>
      <c r="B129" s="58"/>
      <c r="C129" s="10" t="s">
        <v>3</v>
      </c>
      <c r="D129" s="13">
        <f t="shared" ref="D129:I131" si="55">D134+D139+D144+D149+D154</f>
        <v>0</v>
      </c>
      <c r="E129" s="13">
        <f t="shared" si="55"/>
        <v>0</v>
      </c>
      <c r="F129" s="13">
        <f t="shared" si="55"/>
        <v>0</v>
      </c>
      <c r="G129" s="13">
        <f t="shared" si="55"/>
        <v>0</v>
      </c>
      <c r="H129" s="13">
        <f t="shared" si="55"/>
        <v>0</v>
      </c>
      <c r="I129" s="13">
        <f t="shared" si="55"/>
        <v>0</v>
      </c>
      <c r="J129" s="13">
        <f t="shared" si="53"/>
        <v>0</v>
      </c>
      <c r="K129" s="11"/>
    </row>
    <row r="130" spans="1:11" s="12" customFormat="1" ht="15.75" x14ac:dyDescent="0.25">
      <c r="A130" s="10">
        <v>4</v>
      </c>
      <c r="B130" s="58"/>
      <c r="C130" s="10" t="s">
        <v>4</v>
      </c>
      <c r="D130" s="13">
        <f t="shared" si="55"/>
        <v>17516.7</v>
      </c>
      <c r="E130" s="13">
        <f t="shared" si="55"/>
        <v>0</v>
      </c>
      <c r="F130" s="13">
        <f t="shared" si="55"/>
        <v>0</v>
      </c>
      <c r="G130" s="13">
        <f t="shared" si="55"/>
        <v>0</v>
      </c>
      <c r="H130" s="13">
        <f t="shared" si="55"/>
        <v>0</v>
      </c>
      <c r="I130" s="13">
        <f t="shared" si="55"/>
        <v>0</v>
      </c>
      <c r="J130" s="13">
        <f t="shared" si="53"/>
        <v>17516.7</v>
      </c>
      <c r="K130" s="11"/>
    </row>
    <row r="131" spans="1:11" s="12" customFormat="1" ht="15.75" x14ac:dyDescent="0.25">
      <c r="A131" s="10">
        <v>5</v>
      </c>
      <c r="B131" s="58"/>
      <c r="C131" s="10" t="s">
        <v>5</v>
      </c>
      <c r="D131" s="13">
        <f t="shared" si="55"/>
        <v>0</v>
      </c>
      <c r="E131" s="13">
        <f t="shared" si="55"/>
        <v>0</v>
      </c>
      <c r="F131" s="13">
        <f t="shared" si="55"/>
        <v>0</v>
      </c>
      <c r="G131" s="13">
        <f t="shared" si="55"/>
        <v>0</v>
      </c>
      <c r="H131" s="13">
        <f t="shared" si="55"/>
        <v>0</v>
      </c>
      <c r="I131" s="13">
        <f t="shared" si="55"/>
        <v>0</v>
      </c>
      <c r="J131" s="13">
        <f t="shared" si="53"/>
        <v>0</v>
      </c>
      <c r="K131" s="11"/>
    </row>
    <row r="132" spans="1:11" s="12" customFormat="1" ht="28.5" customHeight="1" x14ac:dyDescent="0.25">
      <c r="A132" s="43">
        <v>1</v>
      </c>
      <c r="B132" s="57" t="s">
        <v>158</v>
      </c>
      <c r="C132" s="43" t="s">
        <v>1</v>
      </c>
      <c r="D132" s="7">
        <f t="shared" ref="D132:I132" si="56">D133+D134+D135+D136</f>
        <v>4325.2439999999997</v>
      </c>
      <c r="E132" s="7">
        <f t="shared" si="56"/>
        <v>1042.5999999999999</v>
      </c>
      <c r="F132" s="7">
        <f t="shared" si="56"/>
        <v>1042.5999999999999</v>
      </c>
      <c r="G132" s="7">
        <f t="shared" si="56"/>
        <v>0</v>
      </c>
      <c r="H132" s="7">
        <f t="shared" si="56"/>
        <v>0</v>
      </c>
      <c r="I132" s="7">
        <f t="shared" si="56"/>
        <v>0</v>
      </c>
      <c r="J132" s="7">
        <f t="shared" si="53"/>
        <v>6410.4439999999995</v>
      </c>
      <c r="K132" s="11"/>
    </row>
    <row r="133" spans="1:11" s="12" customFormat="1" ht="15.75" x14ac:dyDescent="0.25">
      <c r="A133" s="43">
        <v>2</v>
      </c>
      <c r="B133" s="57"/>
      <c r="C133" s="43" t="s">
        <v>2</v>
      </c>
      <c r="D133" s="7">
        <v>4325.2439999999997</v>
      </c>
      <c r="E133" s="7">
        <v>1042.5999999999999</v>
      </c>
      <c r="F133" s="7">
        <v>1042.5999999999999</v>
      </c>
      <c r="G133" s="7">
        <v>0</v>
      </c>
      <c r="H133" s="7">
        <v>0</v>
      </c>
      <c r="I133" s="7">
        <v>0</v>
      </c>
      <c r="J133" s="7">
        <f t="shared" si="53"/>
        <v>6410.4439999999995</v>
      </c>
      <c r="K133" s="11"/>
    </row>
    <row r="134" spans="1:11" s="12" customFormat="1" ht="15.75" x14ac:dyDescent="0.25">
      <c r="A134" s="43">
        <v>3</v>
      </c>
      <c r="B134" s="57"/>
      <c r="C134" s="43" t="s">
        <v>3</v>
      </c>
      <c r="D134" s="7">
        <v>0</v>
      </c>
      <c r="E134" s="7">
        <v>0</v>
      </c>
      <c r="F134" s="7">
        <v>0</v>
      </c>
      <c r="G134" s="7">
        <v>0</v>
      </c>
      <c r="H134" s="7">
        <v>0</v>
      </c>
      <c r="I134" s="7">
        <v>0</v>
      </c>
      <c r="J134" s="7">
        <v>0</v>
      </c>
      <c r="K134" s="11"/>
    </row>
    <row r="135" spans="1:11" s="12" customFormat="1" ht="15.75" x14ac:dyDescent="0.25">
      <c r="A135" s="43">
        <v>4</v>
      </c>
      <c r="B135" s="57"/>
      <c r="C135" s="43" t="s">
        <v>4</v>
      </c>
      <c r="D135" s="7">
        <v>0</v>
      </c>
      <c r="E135" s="7">
        <v>0</v>
      </c>
      <c r="F135" s="7">
        <v>0</v>
      </c>
      <c r="G135" s="7">
        <v>0</v>
      </c>
      <c r="H135" s="7">
        <v>0</v>
      </c>
      <c r="I135" s="7">
        <v>0</v>
      </c>
      <c r="J135" s="7">
        <v>0</v>
      </c>
      <c r="K135" s="11"/>
    </row>
    <row r="136" spans="1:11" s="12" customFormat="1" ht="18" customHeight="1" x14ac:dyDescent="0.25">
      <c r="A136" s="43">
        <v>5</v>
      </c>
      <c r="B136" s="57"/>
      <c r="C136" s="43" t="s">
        <v>5</v>
      </c>
      <c r="D136" s="7">
        <v>0</v>
      </c>
      <c r="E136" s="7">
        <v>0</v>
      </c>
      <c r="F136" s="7">
        <v>0</v>
      </c>
      <c r="G136" s="7">
        <v>0</v>
      </c>
      <c r="H136" s="7">
        <v>0</v>
      </c>
      <c r="I136" s="7">
        <v>0</v>
      </c>
      <c r="J136" s="7">
        <v>0</v>
      </c>
      <c r="K136" s="11"/>
    </row>
    <row r="137" spans="1:11" ht="31.5" x14ac:dyDescent="0.25">
      <c r="A137" s="43">
        <v>1</v>
      </c>
      <c r="B137" s="57" t="s">
        <v>159</v>
      </c>
      <c r="C137" s="43" t="s">
        <v>1</v>
      </c>
      <c r="D137" s="7">
        <f t="shared" ref="D137:I137" si="57">D138+D139+D140+D141</f>
        <v>15146.16</v>
      </c>
      <c r="E137" s="7">
        <f t="shared" si="57"/>
        <v>6507.02</v>
      </c>
      <c r="F137" s="7">
        <f t="shared" si="57"/>
        <v>6507.02</v>
      </c>
      <c r="G137" s="7">
        <f t="shared" si="57"/>
        <v>0</v>
      </c>
      <c r="H137" s="7">
        <f t="shared" si="57"/>
        <v>0</v>
      </c>
      <c r="I137" s="7">
        <f t="shared" si="57"/>
        <v>0</v>
      </c>
      <c r="J137" s="7">
        <f t="shared" ref="J137:J156" si="58">I137+H137+G137+F137+E137+D137</f>
        <v>28160.2</v>
      </c>
      <c r="K137" s="5" t="s">
        <v>44</v>
      </c>
    </row>
    <row r="138" spans="1:11" ht="15.75" x14ac:dyDescent="0.25">
      <c r="A138" s="43">
        <v>2</v>
      </c>
      <c r="B138" s="57"/>
      <c r="C138" s="43" t="s">
        <v>2</v>
      </c>
      <c r="D138" s="7">
        <v>15146.16</v>
      </c>
      <c r="E138" s="7">
        <v>6507.02</v>
      </c>
      <c r="F138" s="7">
        <v>6507.02</v>
      </c>
      <c r="G138" s="7">
        <v>0</v>
      </c>
      <c r="H138" s="7">
        <v>0</v>
      </c>
      <c r="I138" s="7">
        <v>0</v>
      </c>
      <c r="J138" s="7">
        <f t="shared" si="58"/>
        <v>28160.2</v>
      </c>
    </row>
    <row r="139" spans="1:11" ht="15.75" x14ac:dyDescent="0.25">
      <c r="A139" s="43">
        <v>3</v>
      </c>
      <c r="B139" s="57"/>
      <c r="C139" s="43" t="s">
        <v>3</v>
      </c>
      <c r="D139" s="7">
        <v>0</v>
      </c>
      <c r="E139" s="7">
        <v>0</v>
      </c>
      <c r="F139" s="7">
        <v>0</v>
      </c>
      <c r="G139" s="7">
        <v>0</v>
      </c>
      <c r="H139" s="7">
        <v>0</v>
      </c>
      <c r="I139" s="7">
        <v>0</v>
      </c>
      <c r="J139" s="7">
        <f t="shared" si="58"/>
        <v>0</v>
      </c>
    </row>
    <row r="140" spans="1:11" ht="15.75" x14ac:dyDescent="0.25">
      <c r="A140" s="43">
        <v>4</v>
      </c>
      <c r="B140" s="57"/>
      <c r="C140" s="43" t="s">
        <v>4</v>
      </c>
      <c r="D140" s="7">
        <v>0</v>
      </c>
      <c r="E140" s="7">
        <v>0</v>
      </c>
      <c r="F140" s="7">
        <v>0</v>
      </c>
      <c r="G140" s="7">
        <v>0</v>
      </c>
      <c r="H140" s="7">
        <v>0</v>
      </c>
      <c r="I140" s="7">
        <v>0</v>
      </c>
      <c r="J140" s="7">
        <f t="shared" si="58"/>
        <v>0</v>
      </c>
    </row>
    <row r="141" spans="1:11" ht="15.75" x14ac:dyDescent="0.25">
      <c r="A141" s="43">
        <v>5</v>
      </c>
      <c r="B141" s="57"/>
      <c r="C141" s="43" t="s">
        <v>5</v>
      </c>
      <c r="D141" s="7">
        <v>0</v>
      </c>
      <c r="E141" s="7">
        <v>0</v>
      </c>
      <c r="F141" s="7">
        <v>0</v>
      </c>
      <c r="G141" s="7">
        <v>0</v>
      </c>
      <c r="H141" s="7">
        <v>0</v>
      </c>
      <c r="I141" s="7">
        <v>0</v>
      </c>
      <c r="J141" s="7">
        <f t="shared" si="58"/>
        <v>0</v>
      </c>
    </row>
    <row r="142" spans="1:11" ht="31.5" x14ac:dyDescent="0.25">
      <c r="A142" s="43">
        <v>1</v>
      </c>
      <c r="B142" s="57" t="s">
        <v>160</v>
      </c>
      <c r="C142" s="43" t="s">
        <v>1</v>
      </c>
      <c r="D142" s="7">
        <f t="shared" ref="D142:I142" si="59">D143+D144+D145+D146</f>
        <v>1480</v>
      </c>
      <c r="E142" s="7">
        <f t="shared" si="59"/>
        <v>1480</v>
      </c>
      <c r="F142" s="7">
        <f t="shared" si="59"/>
        <v>1480</v>
      </c>
      <c r="G142" s="7">
        <f t="shared" si="59"/>
        <v>0</v>
      </c>
      <c r="H142" s="7">
        <f t="shared" si="59"/>
        <v>0</v>
      </c>
      <c r="I142" s="7">
        <f t="shared" si="59"/>
        <v>0</v>
      </c>
      <c r="J142" s="7">
        <f>I142+H142+G142+F142+E142+D142</f>
        <v>4440</v>
      </c>
      <c r="K142" s="5" t="s">
        <v>43</v>
      </c>
    </row>
    <row r="143" spans="1:11" ht="15.75" x14ac:dyDescent="0.25">
      <c r="A143" s="43">
        <v>2</v>
      </c>
      <c r="B143" s="57"/>
      <c r="C143" s="43" t="s">
        <v>2</v>
      </c>
      <c r="D143" s="7">
        <v>1480</v>
      </c>
      <c r="E143" s="7">
        <v>1480</v>
      </c>
      <c r="F143" s="7">
        <v>1480</v>
      </c>
      <c r="G143" s="7">
        <v>0</v>
      </c>
      <c r="H143" s="7">
        <v>0</v>
      </c>
      <c r="I143" s="7">
        <v>0</v>
      </c>
      <c r="J143" s="7">
        <f t="shared" si="58"/>
        <v>4440</v>
      </c>
    </row>
    <row r="144" spans="1:11" ht="15.75" x14ac:dyDescent="0.25">
      <c r="A144" s="43">
        <v>3</v>
      </c>
      <c r="B144" s="57"/>
      <c r="C144" s="43" t="s">
        <v>3</v>
      </c>
      <c r="D144" s="7">
        <v>0</v>
      </c>
      <c r="E144" s="7">
        <v>0</v>
      </c>
      <c r="F144" s="7">
        <v>0</v>
      </c>
      <c r="G144" s="7">
        <v>0</v>
      </c>
      <c r="H144" s="7">
        <v>0</v>
      </c>
      <c r="I144" s="7">
        <v>0</v>
      </c>
      <c r="J144" s="7">
        <f t="shared" si="58"/>
        <v>0</v>
      </c>
    </row>
    <row r="145" spans="1:11" ht="15.75" x14ac:dyDescent="0.25">
      <c r="A145" s="43">
        <v>4</v>
      </c>
      <c r="B145" s="57"/>
      <c r="C145" s="43" t="s">
        <v>4</v>
      </c>
      <c r="D145" s="7">
        <v>0</v>
      </c>
      <c r="E145" s="7">
        <v>0</v>
      </c>
      <c r="F145" s="7">
        <v>0</v>
      </c>
      <c r="G145" s="7">
        <v>0</v>
      </c>
      <c r="H145" s="7">
        <v>0</v>
      </c>
      <c r="I145" s="7">
        <v>0</v>
      </c>
      <c r="J145" s="7">
        <f t="shared" si="58"/>
        <v>0</v>
      </c>
    </row>
    <row r="146" spans="1:11" ht="15.75" x14ac:dyDescent="0.25">
      <c r="A146" s="43">
        <v>5</v>
      </c>
      <c r="B146" s="57"/>
      <c r="C146" s="43" t="s">
        <v>5</v>
      </c>
      <c r="D146" s="7">
        <v>0</v>
      </c>
      <c r="E146" s="7">
        <v>0</v>
      </c>
      <c r="F146" s="7">
        <v>0</v>
      </c>
      <c r="G146" s="7">
        <v>0</v>
      </c>
      <c r="H146" s="7">
        <v>0</v>
      </c>
      <c r="I146" s="7">
        <v>0</v>
      </c>
      <c r="J146" s="7">
        <f t="shared" si="58"/>
        <v>0</v>
      </c>
    </row>
    <row r="147" spans="1:11" ht="31.5" x14ac:dyDescent="0.25">
      <c r="A147" s="43">
        <v>1</v>
      </c>
      <c r="B147" s="57" t="s">
        <v>161</v>
      </c>
      <c r="C147" s="43" t="s">
        <v>1</v>
      </c>
      <c r="D147" s="7">
        <f t="shared" ref="D147:I147" si="60">SUM(D148:D151)</f>
        <v>17325.55</v>
      </c>
      <c r="E147" s="7">
        <f t="shared" si="60"/>
        <v>0</v>
      </c>
      <c r="F147" s="7">
        <f t="shared" si="60"/>
        <v>0</v>
      </c>
      <c r="G147" s="7">
        <f t="shared" si="60"/>
        <v>0</v>
      </c>
      <c r="H147" s="7">
        <f t="shared" si="60"/>
        <v>0</v>
      </c>
      <c r="I147" s="7">
        <f t="shared" si="60"/>
        <v>0</v>
      </c>
      <c r="J147" s="7">
        <f t="shared" si="58"/>
        <v>17325.55</v>
      </c>
      <c r="K147" s="5" t="s">
        <v>45</v>
      </c>
    </row>
    <row r="148" spans="1:11" ht="15.75" x14ac:dyDescent="0.25">
      <c r="A148" s="43">
        <v>2</v>
      </c>
      <c r="B148" s="57"/>
      <c r="C148" s="43" t="s">
        <v>2</v>
      </c>
      <c r="D148" s="7">
        <v>1732.55</v>
      </c>
      <c r="E148" s="7">
        <v>0</v>
      </c>
      <c r="F148" s="7">
        <v>0</v>
      </c>
      <c r="G148" s="7">
        <v>0</v>
      </c>
      <c r="H148" s="7">
        <v>0</v>
      </c>
      <c r="I148" s="7">
        <v>0</v>
      </c>
      <c r="J148" s="7">
        <f t="shared" si="58"/>
        <v>1732.55</v>
      </c>
    </row>
    <row r="149" spans="1:11" ht="15.75" x14ac:dyDescent="0.25">
      <c r="A149" s="43">
        <v>3</v>
      </c>
      <c r="B149" s="57"/>
      <c r="C149" s="43" t="s">
        <v>3</v>
      </c>
      <c r="D149" s="7">
        <v>0</v>
      </c>
      <c r="E149" s="7">
        <v>0</v>
      </c>
      <c r="F149" s="7">
        <v>0</v>
      </c>
      <c r="G149" s="7">
        <v>0</v>
      </c>
      <c r="H149" s="7">
        <v>0</v>
      </c>
      <c r="I149" s="7">
        <v>0</v>
      </c>
      <c r="J149" s="7">
        <f t="shared" si="58"/>
        <v>0</v>
      </c>
    </row>
    <row r="150" spans="1:11" ht="15.75" x14ac:dyDescent="0.25">
      <c r="A150" s="43">
        <v>4</v>
      </c>
      <c r="B150" s="57"/>
      <c r="C150" s="43" t="s">
        <v>4</v>
      </c>
      <c r="D150" s="7">
        <v>15593</v>
      </c>
      <c r="E150" s="7">
        <v>0</v>
      </c>
      <c r="F150" s="7">
        <v>0</v>
      </c>
      <c r="G150" s="7">
        <v>0</v>
      </c>
      <c r="H150" s="7">
        <v>0</v>
      </c>
      <c r="I150" s="7">
        <v>0</v>
      </c>
      <c r="J150" s="7">
        <f t="shared" si="58"/>
        <v>15593</v>
      </c>
    </row>
    <row r="151" spans="1:11" ht="15.75" x14ac:dyDescent="0.25">
      <c r="A151" s="43">
        <v>5</v>
      </c>
      <c r="B151" s="57"/>
      <c r="C151" s="43" t="s">
        <v>5</v>
      </c>
      <c r="D151" s="7">
        <v>0</v>
      </c>
      <c r="E151" s="7">
        <v>0</v>
      </c>
      <c r="F151" s="7">
        <v>0</v>
      </c>
      <c r="G151" s="7">
        <v>0</v>
      </c>
      <c r="H151" s="7">
        <v>0</v>
      </c>
      <c r="I151" s="7">
        <v>0</v>
      </c>
      <c r="J151" s="7">
        <f t="shared" si="58"/>
        <v>0</v>
      </c>
    </row>
    <row r="152" spans="1:11" ht="31.5" x14ac:dyDescent="0.25">
      <c r="A152" s="43">
        <v>1</v>
      </c>
      <c r="B152" s="57" t="s">
        <v>162</v>
      </c>
      <c r="C152" s="43" t="s">
        <v>1</v>
      </c>
      <c r="D152" s="7">
        <f t="shared" ref="D152:I152" si="61">SUM(D153:D156)</f>
        <v>2137.44</v>
      </c>
      <c r="E152" s="7">
        <f t="shared" si="61"/>
        <v>0</v>
      </c>
      <c r="F152" s="7">
        <f t="shared" si="61"/>
        <v>0</v>
      </c>
      <c r="G152" s="7">
        <f t="shared" si="61"/>
        <v>0</v>
      </c>
      <c r="H152" s="7">
        <f t="shared" si="61"/>
        <v>0</v>
      </c>
      <c r="I152" s="7">
        <f t="shared" si="61"/>
        <v>0</v>
      </c>
      <c r="J152" s="7">
        <f t="shared" si="58"/>
        <v>2137.44</v>
      </c>
    </row>
    <row r="153" spans="1:11" ht="15.75" x14ac:dyDescent="0.25">
      <c r="A153" s="43">
        <v>2</v>
      </c>
      <c r="B153" s="57"/>
      <c r="C153" s="43" t="s">
        <v>2</v>
      </c>
      <c r="D153" s="7">
        <v>213.74</v>
      </c>
      <c r="E153" s="7">
        <v>0</v>
      </c>
      <c r="F153" s="7">
        <v>0</v>
      </c>
      <c r="G153" s="7">
        <v>0</v>
      </c>
      <c r="H153" s="7">
        <v>0</v>
      </c>
      <c r="I153" s="7">
        <v>0</v>
      </c>
      <c r="J153" s="7">
        <f t="shared" si="58"/>
        <v>213.74</v>
      </c>
    </row>
    <row r="154" spans="1:11" ht="15.75" x14ac:dyDescent="0.25">
      <c r="A154" s="43">
        <v>3</v>
      </c>
      <c r="B154" s="57"/>
      <c r="C154" s="43" t="s">
        <v>3</v>
      </c>
      <c r="D154" s="7">
        <v>0</v>
      </c>
      <c r="E154" s="7">
        <v>0</v>
      </c>
      <c r="F154" s="7">
        <v>0</v>
      </c>
      <c r="G154" s="7">
        <v>0</v>
      </c>
      <c r="H154" s="7">
        <v>0</v>
      </c>
      <c r="I154" s="7">
        <v>0</v>
      </c>
      <c r="J154" s="7">
        <f t="shared" si="58"/>
        <v>0</v>
      </c>
    </row>
    <row r="155" spans="1:11" ht="15.75" x14ac:dyDescent="0.25">
      <c r="A155" s="43">
        <v>4</v>
      </c>
      <c r="B155" s="57"/>
      <c r="C155" s="43" t="s">
        <v>4</v>
      </c>
      <c r="D155" s="7">
        <v>1923.7</v>
      </c>
      <c r="E155" s="7">
        <v>0</v>
      </c>
      <c r="F155" s="7">
        <v>0</v>
      </c>
      <c r="G155" s="7">
        <v>0</v>
      </c>
      <c r="H155" s="7">
        <v>0</v>
      </c>
      <c r="I155" s="7">
        <v>0</v>
      </c>
      <c r="J155" s="7">
        <f t="shared" si="58"/>
        <v>1923.7</v>
      </c>
    </row>
    <row r="156" spans="1:11" ht="15.75" x14ac:dyDescent="0.25">
      <c r="A156" s="43">
        <v>5</v>
      </c>
      <c r="B156" s="57"/>
      <c r="C156" s="43" t="s">
        <v>5</v>
      </c>
      <c r="D156" s="7">
        <v>0</v>
      </c>
      <c r="E156" s="7">
        <v>0</v>
      </c>
      <c r="F156" s="7">
        <v>0</v>
      </c>
      <c r="G156" s="7">
        <v>0</v>
      </c>
      <c r="H156" s="7">
        <v>0</v>
      </c>
      <c r="I156" s="7">
        <v>0</v>
      </c>
      <c r="J156" s="7">
        <f t="shared" si="58"/>
        <v>0</v>
      </c>
    </row>
    <row r="157" spans="1:11" s="12" customFormat="1" ht="31.5" x14ac:dyDescent="0.25">
      <c r="A157" s="36">
        <v>1</v>
      </c>
      <c r="B157" s="65" t="s">
        <v>136</v>
      </c>
      <c r="C157" s="36" t="s">
        <v>1</v>
      </c>
      <c r="D157" s="37">
        <f>SUM(D158:D161)</f>
        <v>1000</v>
      </c>
      <c r="E157" s="37">
        <f t="shared" ref="E157:J157" si="62">SUM(E158:E161)</f>
        <v>1500</v>
      </c>
      <c r="F157" s="37">
        <f t="shared" si="62"/>
        <v>1500</v>
      </c>
      <c r="G157" s="37">
        <f t="shared" si="62"/>
        <v>0</v>
      </c>
      <c r="H157" s="37">
        <f t="shared" si="62"/>
        <v>0</v>
      </c>
      <c r="I157" s="37">
        <f t="shared" si="62"/>
        <v>0</v>
      </c>
      <c r="J157" s="37">
        <f t="shared" si="62"/>
        <v>4000</v>
      </c>
      <c r="K157" s="11" t="s">
        <v>44</v>
      </c>
    </row>
    <row r="158" spans="1:11" s="12" customFormat="1" ht="15.75" x14ac:dyDescent="0.25">
      <c r="A158" s="36">
        <v>2</v>
      </c>
      <c r="B158" s="65"/>
      <c r="C158" s="36" t="s">
        <v>2</v>
      </c>
      <c r="D158" s="37">
        <f t="shared" ref="D158:I158" si="63">D163</f>
        <v>1000</v>
      </c>
      <c r="E158" s="37">
        <f t="shared" si="63"/>
        <v>1500</v>
      </c>
      <c r="F158" s="37">
        <f t="shared" si="63"/>
        <v>1500</v>
      </c>
      <c r="G158" s="37">
        <f t="shared" si="63"/>
        <v>0</v>
      </c>
      <c r="H158" s="37">
        <f t="shared" si="63"/>
        <v>0</v>
      </c>
      <c r="I158" s="37">
        <f t="shared" si="63"/>
        <v>0</v>
      </c>
      <c r="J158" s="37">
        <f>SUM(D158:I158)</f>
        <v>4000</v>
      </c>
      <c r="K158" s="11"/>
    </row>
    <row r="159" spans="1:11" s="12" customFormat="1" ht="15.75" x14ac:dyDescent="0.25">
      <c r="A159" s="36">
        <v>3</v>
      </c>
      <c r="B159" s="65"/>
      <c r="C159" s="36" t="s">
        <v>3</v>
      </c>
      <c r="D159" s="37">
        <f t="shared" ref="D159:I159" si="64">D164</f>
        <v>0</v>
      </c>
      <c r="E159" s="37">
        <f t="shared" si="64"/>
        <v>0</v>
      </c>
      <c r="F159" s="37">
        <f t="shared" si="64"/>
        <v>0</v>
      </c>
      <c r="G159" s="37">
        <f t="shared" si="64"/>
        <v>0</v>
      </c>
      <c r="H159" s="37">
        <f t="shared" si="64"/>
        <v>0</v>
      </c>
      <c r="I159" s="37">
        <f t="shared" si="64"/>
        <v>0</v>
      </c>
      <c r="J159" s="37">
        <f>SUM(D159:I159)</f>
        <v>0</v>
      </c>
      <c r="K159" s="11"/>
    </row>
    <row r="160" spans="1:11" s="12" customFormat="1" ht="15.75" x14ac:dyDescent="0.25">
      <c r="A160" s="36">
        <v>4</v>
      </c>
      <c r="B160" s="65"/>
      <c r="C160" s="36" t="s">
        <v>4</v>
      </c>
      <c r="D160" s="37">
        <f t="shared" ref="D160:I160" si="65">D165</f>
        <v>0</v>
      </c>
      <c r="E160" s="37">
        <f t="shared" si="65"/>
        <v>0</v>
      </c>
      <c r="F160" s="37">
        <f t="shared" si="65"/>
        <v>0</v>
      </c>
      <c r="G160" s="37">
        <f t="shared" si="65"/>
        <v>0</v>
      </c>
      <c r="H160" s="37">
        <f t="shared" si="65"/>
        <v>0</v>
      </c>
      <c r="I160" s="37">
        <f t="shared" si="65"/>
        <v>0</v>
      </c>
      <c r="J160" s="37">
        <f>SUM(D160:I160)</f>
        <v>0</v>
      </c>
      <c r="K160" s="11"/>
    </row>
    <row r="161" spans="1:11" s="12" customFormat="1" ht="15.75" x14ac:dyDescent="0.25">
      <c r="A161" s="36">
        <v>5</v>
      </c>
      <c r="B161" s="65"/>
      <c r="C161" s="36" t="s">
        <v>5</v>
      </c>
      <c r="D161" s="37">
        <f t="shared" ref="D161:I161" si="66">D166</f>
        <v>0</v>
      </c>
      <c r="E161" s="37">
        <f t="shared" si="66"/>
        <v>0</v>
      </c>
      <c r="F161" s="37">
        <f t="shared" si="66"/>
        <v>0</v>
      </c>
      <c r="G161" s="37">
        <f t="shared" si="66"/>
        <v>0</v>
      </c>
      <c r="H161" s="37">
        <f t="shared" si="66"/>
        <v>0</v>
      </c>
      <c r="I161" s="37">
        <f t="shared" si="66"/>
        <v>0</v>
      </c>
      <c r="J161" s="37">
        <f>SUM(D161:I161)</f>
        <v>0</v>
      </c>
      <c r="K161" s="11"/>
    </row>
    <row r="162" spans="1:11" ht="27.75" customHeight="1" x14ac:dyDescent="0.25">
      <c r="A162" s="38">
        <v>1</v>
      </c>
      <c r="B162" s="56" t="s">
        <v>163</v>
      </c>
      <c r="C162" s="38" t="s">
        <v>1</v>
      </c>
      <c r="D162" s="14">
        <f>SUM(D163:D166)</f>
        <v>1000</v>
      </c>
      <c r="E162" s="14">
        <f t="shared" ref="E162:J162" si="67">SUM(E163:E166)</f>
        <v>1500</v>
      </c>
      <c r="F162" s="14">
        <f t="shared" si="67"/>
        <v>1500</v>
      </c>
      <c r="G162" s="14">
        <f t="shared" si="67"/>
        <v>0</v>
      </c>
      <c r="H162" s="14">
        <f t="shared" si="67"/>
        <v>0</v>
      </c>
      <c r="I162" s="14">
        <f t="shared" si="67"/>
        <v>0</v>
      </c>
      <c r="J162" s="14">
        <f t="shared" si="67"/>
        <v>4000</v>
      </c>
    </row>
    <row r="163" spans="1:11" ht="15.75" x14ac:dyDescent="0.25">
      <c r="A163" s="38">
        <v>2</v>
      </c>
      <c r="B163" s="56"/>
      <c r="C163" s="38" t="s">
        <v>2</v>
      </c>
      <c r="D163" s="14">
        <v>1000</v>
      </c>
      <c r="E163" s="14">
        <v>1500</v>
      </c>
      <c r="F163" s="14">
        <v>1500</v>
      </c>
      <c r="G163" s="14">
        <v>0</v>
      </c>
      <c r="H163" s="14">
        <v>0</v>
      </c>
      <c r="I163" s="14">
        <v>0</v>
      </c>
      <c r="J163" s="14">
        <f>SUM(D163:I163)</f>
        <v>4000</v>
      </c>
    </row>
    <row r="164" spans="1:11" ht="15.75" x14ac:dyDescent="0.25">
      <c r="A164" s="38">
        <v>3</v>
      </c>
      <c r="B164" s="56"/>
      <c r="C164" s="38" t="s">
        <v>3</v>
      </c>
      <c r="D164" s="14">
        <v>0</v>
      </c>
      <c r="E164" s="14">
        <v>0</v>
      </c>
      <c r="F164" s="14">
        <v>0</v>
      </c>
      <c r="G164" s="14">
        <v>0</v>
      </c>
      <c r="H164" s="14">
        <v>0</v>
      </c>
      <c r="I164" s="14">
        <v>0</v>
      </c>
      <c r="J164" s="14">
        <f>SUM(D164:I164)</f>
        <v>0</v>
      </c>
    </row>
    <row r="165" spans="1:11" ht="15.75" x14ac:dyDescent="0.25">
      <c r="A165" s="38">
        <v>4</v>
      </c>
      <c r="B165" s="56"/>
      <c r="C165" s="38" t="s">
        <v>4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f>SUM(D165:I165)</f>
        <v>0</v>
      </c>
    </row>
    <row r="166" spans="1:11" ht="15.75" x14ac:dyDescent="0.25">
      <c r="A166" s="38">
        <v>5</v>
      </c>
      <c r="B166" s="56"/>
      <c r="C166" s="38" t="s">
        <v>5</v>
      </c>
      <c r="D166" s="14">
        <v>0</v>
      </c>
      <c r="E166" s="14">
        <v>0</v>
      </c>
      <c r="F166" s="14">
        <v>0</v>
      </c>
      <c r="G166" s="14">
        <v>0</v>
      </c>
      <c r="H166" s="14">
        <v>0</v>
      </c>
      <c r="I166" s="14">
        <v>0</v>
      </c>
      <c r="J166" s="14">
        <f>SUM(D166:I166)</f>
        <v>0</v>
      </c>
    </row>
    <row r="167" spans="1:11" s="12" customFormat="1" ht="31.5" x14ac:dyDescent="0.25">
      <c r="A167" s="36">
        <v>1</v>
      </c>
      <c r="B167" s="65" t="s">
        <v>137</v>
      </c>
      <c r="C167" s="36" t="s">
        <v>1</v>
      </c>
      <c r="D167" s="37">
        <f t="shared" ref="D167:J167" si="68">SUM(D168:D171)</f>
        <v>489.13</v>
      </c>
      <c r="E167" s="37">
        <f t="shared" si="68"/>
        <v>0</v>
      </c>
      <c r="F167" s="37">
        <f t="shared" si="68"/>
        <v>0</v>
      </c>
      <c r="G167" s="37">
        <f t="shared" si="68"/>
        <v>0</v>
      </c>
      <c r="H167" s="37">
        <f t="shared" si="68"/>
        <v>0</v>
      </c>
      <c r="I167" s="37">
        <f t="shared" si="68"/>
        <v>0</v>
      </c>
      <c r="J167" s="37">
        <f t="shared" si="68"/>
        <v>489.13</v>
      </c>
      <c r="K167" s="11" t="s">
        <v>44</v>
      </c>
    </row>
    <row r="168" spans="1:11" s="12" customFormat="1" ht="15.75" x14ac:dyDescent="0.25">
      <c r="A168" s="36">
        <v>2</v>
      </c>
      <c r="B168" s="65"/>
      <c r="C168" s="36" t="s">
        <v>2</v>
      </c>
      <c r="D168" s="37">
        <f t="shared" ref="D168:I168" si="69">D173</f>
        <v>146.74</v>
      </c>
      <c r="E168" s="37">
        <f t="shared" si="69"/>
        <v>0</v>
      </c>
      <c r="F168" s="37">
        <f t="shared" si="69"/>
        <v>0</v>
      </c>
      <c r="G168" s="37">
        <f t="shared" si="69"/>
        <v>0</v>
      </c>
      <c r="H168" s="37">
        <f t="shared" si="69"/>
        <v>0</v>
      </c>
      <c r="I168" s="37">
        <f t="shared" si="69"/>
        <v>0</v>
      </c>
      <c r="J168" s="37">
        <f>SUM(D168:I168)</f>
        <v>146.74</v>
      </c>
      <c r="K168" s="11"/>
    </row>
    <row r="169" spans="1:11" s="12" customFormat="1" ht="15.75" x14ac:dyDescent="0.25">
      <c r="A169" s="36">
        <v>3</v>
      </c>
      <c r="B169" s="65"/>
      <c r="C169" s="36" t="s">
        <v>3</v>
      </c>
      <c r="D169" s="37">
        <f t="shared" ref="D169:I171" si="70">D174</f>
        <v>0</v>
      </c>
      <c r="E169" s="37">
        <f t="shared" si="70"/>
        <v>0</v>
      </c>
      <c r="F169" s="37">
        <f t="shared" si="70"/>
        <v>0</v>
      </c>
      <c r="G169" s="37">
        <f t="shared" si="70"/>
        <v>0</v>
      </c>
      <c r="H169" s="37">
        <f t="shared" si="70"/>
        <v>0</v>
      </c>
      <c r="I169" s="37">
        <f t="shared" si="70"/>
        <v>0</v>
      </c>
      <c r="J169" s="37">
        <f>SUM(D169:I169)</f>
        <v>0</v>
      </c>
      <c r="K169" s="11"/>
    </row>
    <row r="170" spans="1:11" s="12" customFormat="1" ht="15.75" x14ac:dyDescent="0.25">
      <c r="A170" s="36">
        <v>4</v>
      </c>
      <c r="B170" s="65"/>
      <c r="C170" s="36" t="s">
        <v>4</v>
      </c>
      <c r="D170" s="37">
        <f t="shared" si="70"/>
        <v>342.39</v>
      </c>
      <c r="E170" s="37">
        <f t="shared" si="70"/>
        <v>0</v>
      </c>
      <c r="F170" s="37">
        <f t="shared" si="70"/>
        <v>0</v>
      </c>
      <c r="G170" s="37">
        <f t="shared" si="70"/>
        <v>0</v>
      </c>
      <c r="H170" s="37">
        <f t="shared" si="70"/>
        <v>0</v>
      </c>
      <c r="I170" s="37">
        <f t="shared" si="70"/>
        <v>0</v>
      </c>
      <c r="J170" s="37">
        <f>SUM(D170:I170)</f>
        <v>342.39</v>
      </c>
      <c r="K170" s="11"/>
    </row>
    <row r="171" spans="1:11" s="12" customFormat="1" ht="15.75" x14ac:dyDescent="0.25">
      <c r="A171" s="36">
        <v>5</v>
      </c>
      <c r="B171" s="65"/>
      <c r="C171" s="36" t="s">
        <v>5</v>
      </c>
      <c r="D171" s="37">
        <f t="shared" si="70"/>
        <v>0</v>
      </c>
      <c r="E171" s="37">
        <f t="shared" si="70"/>
        <v>0</v>
      </c>
      <c r="F171" s="37">
        <f t="shared" si="70"/>
        <v>0</v>
      </c>
      <c r="G171" s="37">
        <f t="shared" si="70"/>
        <v>0</v>
      </c>
      <c r="H171" s="37">
        <f t="shared" si="70"/>
        <v>0</v>
      </c>
      <c r="I171" s="37">
        <f t="shared" si="70"/>
        <v>0</v>
      </c>
      <c r="J171" s="37">
        <f>SUM(D171:I171)</f>
        <v>0</v>
      </c>
      <c r="K171" s="11"/>
    </row>
    <row r="172" spans="1:11" s="12" customFormat="1" ht="27" customHeight="1" x14ac:dyDescent="0.25">
      <c r="A172" s="38">
        <v>1</v>
      </c>
      <c r="B172" s="56" t="s">
        <v>171</v>
      </c>
      <c r="C172" s="36" t="s">
        <v>1</v>
      </c>
      <c r="D172" s="37">
        <f>D173+D175</f>
        <v>489.13</v>
      </c>
      <c r="E172" s="37">
        <f>E173</f>
        <v>0</v>
      </c>
      <c r="F172" s="37">
        <f>F173</f>
        <v>0</v>
      </c>
      <c r="G172" s="37">
        <f>G173</f>
        <v>0</v>
      </c>
      <c r="H172" s="37">
        <f>H173</f>
        <v>0</v>
      </c>
      <c r="I172" s="37">
        <f>I173</f>
        <v>0</v>
      </c>
      <c r="J172" s="37">
        <f>D172+E172+F172+G172+H172+I172</f>
        <v>489.13</v>
      </c>
      <c r="K172" s="11"/>
    </row>
    <row r="173" spans="1:11" s="12" customFormat="1" ht="15.75" x14ac:dyDescent="0.25">
      <c r="A173" s="38">
        <v>2</v>
      </c>
      <c r="B173" s="56"/>
      <c r="C173" s="36" t="s">
        <v>2</v>
      </c>
      <c r="D173" s="37">
        <v>146.74</v>
      </c>
      <c r="E173" s="37">
        <v>0</v>
      </c>
      <c r="F173" s="37">
        <v>0</v>
      </c>
      <c r="G173" s="37">
        <v>0</v>
      </c>
      <c r="H173" s="37">
        <v>0</v>
      </c>
      <c r="I173" s="37">
        <v>0</v>
      </c>
      <c r="J173" s="37">
        <f>D173+E173+F173+G173+H173+I173</f>
        <v>146.74</v>
      </c>
      <c r="K173" s="11"/>
    </row>
    <row r="174" spans="1:11" s="12" customFormat="1" ht="15.75" x14ac:dyDescent="0.25">
      <c r="A174" s="38">
        <v>3</v>
      </c>
      <c r="B174" s="56"/>
      <c r="C174" s="36" t="s">
        <v>3</v>
      </c>
      <c r="D174" s="37">
        <v>0</v>
      </c>
      <c r="E174" s="37">
        <v>0</v>
      </c>
      <c r="F174" s="37">
        <v>0</v>
      </c>
      <c r="G174" s="37">
        <v>0</v>
      </c>
      <c r="H174" s="37">
        <v>0</v>
      </c>
      <c r="I174" s="37">
        <v>0</v>
      </c>
      <c r="J174" s="37">
        <f>D174+E174+F174+G174+H174+I174</f>
        <v>0</v>
      </c>
      <c r="K174" s="11"/>
    </row>
    <row r="175" spans="1:11" s="12" customFormat="1" ht="15.75" x14ac:dyDescent="0.25">
      <c r="A175" s="38">
        <v>4</v>
      </c>
      <c r="B175" s="56"/>
      <c r="C175" s="36" t="s">
        <v>4</v>
      </c>
      <c r="D175" s="37">
        <v>342.39</v>
      </c>
      <c r="E175" s="37">
        <v>0</v>
      </c>
      <c r="F175" s="37">
        <v>0</v>
      </c>
      <c r="G175" s="37">
        <v>0</v>
      </c>
      <c r="H175" s="37">
        <v>0</v>
      </c>
      <c r="I175" s="37">
        <v>0</v>
      </c>
      <c r="J175" s="37">
        <f>D175+E175+F175+G175+H175+I175</f>
        <v>342.39</v>
      </c>
      <c r="K175" s="11"/>
    </row>
    <row r="176" spans="1:11" s="12" customFormat="1" ht="15.75" x14ac:dyDescent="0.25">
      <c r="A176" s="38">
        <v>5</v>
      </c>
      <c r="B176" s="56"/>
      <c r="C176" s="36" t="s">
        <v>5</v>
      </c>
      <c r="D176" s="37">
        <v>0</v>
      </c>
      <c r="E176" s="37">
        <v>0</v>
      </c>
      <c r="F176" s="37">
        <v>0</v>
      </c>
      <c r="G176" s="37">
        <v>0</v>
      </c>
      <c r="H176" s="37">
        <v>0</v>
      </c>
      <c r="I176" s="37">
        <v>0</v>
      </c>
      <c r="J176" s="37">
        <f>D176+E176+F176+G176+H176+I176</f>
        <v>0</v>
      </c>
      <c r="K176" s="11"/>
    </row>
    <row r="177" spans="1:11" s="12" customFormat="1" ht="27.75" customHeight="1" x14ac:dyDescent="0.25">
      <c r="A177" s="10">
        <v>1</v>
      </c>
      <c r="B177" s="58" t="s">
        <v>48</v>
      </c>
      <c r="C177" s="10" t="s">
        <v>1</v>
      </c>
      <c r="D177" s="13">
        <f>SUM(D178:D181)</f>
        <v>799.8</v>
      </c>
      <c r="E177" s="13">
        <f t="shared" ref="E177:J177" si="71">SUM(E178:E181)</f>
        <v>799.8</v>
      </c>
      <c r="F177" s="13">
        <f t="shared" si="71"/>
        <v>799.8</v>
      </c>
      <c r="G177" s="13">
        <f t="shared" si="71"/>
        <v>0</v>
      </c>
      <c r="H177" s="13">
        <f t="shared" si="71"/>
        <v>0</v>
      </c>
      <c r="I177" s="13">
        <f t="shared" si="71"/>
        <v>0</v>
      </c>
      <c r="J177" s="13">
        <f t="shared" si="71"/>
        <v>2399.3999999999996</v>
      </c>
      <c r="K177" s="11" t="s">
        <v>47</v>
      </c>
    </row>
    <row r="178" spans="1:11" s="12" customFormat="1" ht="15.75" x14ac:dyDescent="0.25">
      <c r="A178" s="10">
        <v>2</v>
      </c>
      <c r="B178" s="58"/>
      <c r="C178" s="10" t="s">
        <v>2</v>
      </c>
      <c r="D178" s="13">
        <f t="shared" ref="D178:I178" si="72">D183</f>
        <v>0</v>
      </c>
      <c r="E178" s="13">
        <f t="shared" si="72"/>
        <v>0</v>
      </c>
      <c r="F178" s="13">
        <f t="shared" si="72"/>
        <v>0</v>
      </c>
      <c r="G178" s="13">
        <f t="shared" si="72"/>
        <v>0</v>
      </c>
      <c r="H178" s="13">
        <f t="shared" si="72"/>
        <v>0</v>
      </c>
      <c r="I178" s="13">
        <f t="shared" si="72"/>
        <v>0</v>
      </c>
      <c r="J178" s="13">
        <f>SUM(D178:I178)</f>
        <v>0</v>
      </c>
      <c r="K178" s="11"/>
    </row>
    <row r="179" spans="1:11" s="12" customFormat="1" ht="15.75" x14ac:dyDescent="0.25">
      <c r="A179" s="10">
        <v>3</v>
      </c>
      <c r="B179" s="58"/>
      <c r="C179" s="10" t="s">
        <v>3</v>
      </c>
      <c r="D179" s="13">
        <f t="shared" ref="D179:I179" si="73">D184</f>
        <v>0</v>
      </c>
      <c r="E179" s="13">
        <f t="shared" si="73"/>
        <v>0</v>
      </c>
      <c r="F179" s="13">
        <f t="shared" si="73"/>
        <v>0</v>
      </c>
      <c r="G179" s="13">
        <f t="shared" si="73"/>
        <v>0</v>
      </c>
      <c r="H179" s="13">
        <f t="shared" si="73"/>
        <v>0</v>
      </c>
      <c r="I179" s="13">
        <f t="shared" si="73"/>
        <v>0</v>
      </c>
      <c r="J179" s="13">
        <f>SUM(D179:I179)</f>
        <v>0</v>
      </c>
      <c r="K179" s="11"/>
    </row>
    <row r="180" spans="1:11" s="12" customFormat="1" ht="15.75" x14ac:dyDescent="0.25">
      <c r="A180" s="10">
        <v>4</v>
      </c>
      <c r="B180" s="58"/>
      <c r="C180" s="10" t="s">
        <v>4</v>
      </c>
      <c r="D180" s="13">
        <f t="shared" ref="D180:I180" si="74">D185</f>
        <v>799.8</v>
      </c>
      <c r="E180" s="13">
        <f t="shared" si="74"/>
        <v>799.8</v>
      </c>
      <c r="F180" s="13">
        <f t="shared" si="74"/>
        <v>799.8</v>
      </c>
      <c r="G180" s="13">
        <f t="shared" si="74"/>
        <v>0</v>
      </c>
      <c r="H180" s="13">
        <f t="shared" si="74"/>
        <v>0</v>
      </c>
      <c r="I180" s="13">
        <f t="shared" si="74"/>
        <v>0</v>
      </c>
      <c r="J180" s="13">
        <f>SUM(D180:I180)</f>
        <v>2399.3999999999996</v>
      </c>
      <c r="K180" s="11"/>
    </row>
    <row r="181" spans="1:11" s="12" customFormat="1" ht="15.75" x14ac:dyDescent="0.25">
      <c r="A181" s="10">
        <v>5</v>
      </c>
      <c r="B181" s="58"/>
      <c r="C181" s="10" t="s">
        <v>5</v>
      </c>
      <c r="D181" s="13">
        <f t="shared" ref="D181:I181" si="75">D186</f>
        <v>0</v>
      </c>
      <c r="E181" s="13">
        <f t="shared" si="75"/>
        <v>0</v>
      </c>
      <c r="F181" s="13">
        <f t="shared" si="75"/>
        <v>0</v>
      </c>
      <c r="G181" s="13">
        <f t="shared" si="75"/>
        <v>0</v>
      </c>
      <c r="H181" s="13">
        <f t="shared" si="75"/>
        <v>0</v>
      </c>
      <c r="I181" s="13">
        <f t="shared" si="75"/>
        <v>0</v>
      </c>
      <c r="J181" s="13">
        <f>SUM(D181:I181)</f>
        <v>0</v>
      </c>
      <c r="K181" s="11"/>
    </row>
    <row r="182" spans="1:11" ht="27.75" customHeight="1" x14ac:dyDescent="0.25">
      <c r="A182" s="43">
        <v>1</v>
      </c>
      <c r="B182" s="57" t="s">
        <v>273</v>
      </c>
      <c r="C182" s="43" t="s">
        <v>1</v>
      </c>
      <c r="D182" s="7">
        <f>SUM(D183:D186)</f>
        <v>799.8</v>
      </c>
      <c r="E182" s="7">
        <f t="shared" ref="E182:J182" si="76">SUM(E183:E186)</f>
        <v>799.8</v>
      </c>
      <c r="F182" s="7">
        <f t="shared" si="76"/>
        <v>799.8</v>
      </c>
      <c r="G182" s="7">
        <f t="shared" si="76"/>
        <v>0</v>
      </c>
      <c r="H182" s="7">
        <f t="shared" si="76"/>
        <v>0</v>
      </c>
      <c r="I182" s="7">
        <f t="shared" si="76"/>
        <v>0</v>
      </c>
      <c r="J182" s="7">
        <f t="shared" si="76"/>
        <v>2399.3999999999996</v>
      </c>
    </row>
    <row r="183" spans="1:11" ht="21.6" customHeight="1" x14ac:dyDescent="0.25">
      <c r="A183" s="43">
        <v>2</v>
      </c>
      <c r="B183" s="57"/>
      <c r="C183" s="43" t="s">
        <v>2</v>
      </c>
      <c r="D183" s="7">
        <v>0</v>
      </c>
      <c r="E183" s="7">
        <v>0</v>
      </c>
      <c r="F183" s="7">
        <v>0</v>
      </c>
      <c r="G183" s="7">
        <v>0</v>
      </c>
      <c r="H183" s="7">
        <v>0</v>
      </c>
      <c r="I183" s="7">
        <v>0</v>
      </c>
      <c r="J183" s="7">
        <f>SUM(D183:I183)</f>
        <v>0</v>
      </c>
    </row>
    <row r="184" spans="1:11" ht="21.6" customHeight="1" x14ac:dyDescent="0.25">
      <c r="A184" s="43">
        <v>3</v>
      </c>
      <c r="B184" s="57"/>
      <c r="C184" s="43" t="s">
        <v>3</v>
      </c>
      <c r="D184" s="7">
        <v>0</v>
      </c>
      <c r="E184" s="7">
        <v>0</v>
      </c>
      <c r="F184" s="7">
        <v>0</v>
      </c>
      <c r="G184" s="7">
        <v>0</v>
      </c>
      <c r="H184" s="7">
        <v>0</v>
      </c>
      <c r="I184" s="7">
        <v>0</v>
      </c>
      <c r="J184" s="7">
        <f>SUM(D184:I184)</f>
        <v>0</v>
      </c>
    </row>
    <row r="185" spans="1:11" ht="21.6" customHeight="1" x14ac:dyDescent="0.25">
      <c r="A185" s="43">
        <v>4</v>
      </c>
      <c r="B185" s="57"/>
      <c r="C185" s="43" t="s">
        <v>4</v>
      </c>
      <c r="D185" s="7">
        <v>799.8</v>
      </c>
      <c r="E185" s="7">
        <v>799.8</v>
      </c>
      <c r="F185" s="7">
        <v>799.8</v>
      </c>
      <c r="G185" s="7">
        <v>0</v>
      </c>
      <c r="H185" s="7">
        <v>0</v>
      </c>
      <c r="I185" s="7">
        <v>0</v>
      </c>
      <c r="J185" s="7">
        <f>SUM(D185:I185)</f>
        <v>2399.3999999999996</v>
      </c>
    </row>
    <row r="186" spans="1:11" ht="21.6" customHeight="1" x14ac:dyDescent="0.25">
      <c r="A186" s="43">
        <v>5</v>
      </c>
      <c r="B186" s="57"/>
      <c r="C186" s="43" t="s">
        <v>5</v>
      </c>
      <c r="D186" s="7">
        <v>0</v>
      </c>
      <c r="E186" s="7">
        <v>0</v>
      </c>
      <c r="F186" s="7">
        <v>0</v>
      </c>
      <c r="G186" s="7">
        <v>0</v>
      </c>
      <c r="H186" s="7">
        <v>0</v>
      </c>
      <c r="I186" s="7">
        <v>0</v>
      </c>
      <c r="J186" s="7">
        <f>SUM(D186:I186)</f>
        <v>0</v>
      </c>
    </row>
    <row r="187" spans="1:11" ht="36.75" customHeight="1" x14ac:dyDescent="0.25">
      <c r="A187" s="59" t="s">
        <v>128</v>
      </c>
      <c r="B187" s="59"/>
      <c r="C187" s="59"/>
      <c r="D187" s="59"/>
      <c r="E187" s="59"/>
      <c r="F187" s="59"/>
      <c r="G187" s="59"/>
      <c r="H187" s="59"/>
      <c r="I187" s="59"/>
      <c r="J187" s="59"/>
    </row>
  </sheetData>
  <mergeCells count="43">
    <mergeCell ref="B27:B31"/>
    <mergeCell ref="B42:B46"/>
    <mergeCell ref="B177:B181"/>
    <mergeCell ref="B182:B186"/>
    <mergeCell ref="B32:B36"/>
    <mergeCell ref="B167:B171"/>
    <mergeCell ref="B152:B156"/>
    <mergeCell ref="B142:B146"/>
    <mergeCell ref="B97:B101"/>
    <mergeCell ref="B92:B96"/>
    <mergeCell ref="B87:B91"/>
    <mergeCell ref="B102:B106"/>
    <mergeCell ref="B77:B81"/>
    <mergeCell ref="B172:B176"/>
    <mergeCell ref="B157:B161"/>
    <mergeCell ref="B137:B141"/>
    <mergeCell ref="E1:J1"/>
    <mergeCell ref="A2:J2"/>
    <mergeCell ref="A4:A5"/>
    <mergeCell ref="B7:B11"/>
    <mergeCell ref="D4:J4"/>
    <mergeCell ref="B22:B26"/>
    <mergeCell ref="A187:J187"/>
    <mergeCell ref="B12:B16"/>
    <mergeCell ref="B17:B21"/>
    <mergeCell ref="B4:B5"/>
    <mergeCell ref="C4:C5"/>
    <mergeCell ref="B57:B61"/>
    <mergeCell ref="B72:B76"/>
    <mergeCell ref="B37:B41"/>
    <mergeCell ref="B47:B51"/>
    <mergeCell ref="B62:B66"/>
    <mergeCell ref="B52:B56"/>
    <mergeCell ref="B67:B71"/>
    <mergeCell ref="B147:B151"/>
    <mergeCell ref="B107:B111"/>
    <mergeCell ref="B82:B86"/>
    <mergeCell ref="B162:B166"/>
    <mergeCell ref="B112:B116"/>
    <mergeCell ref="B132:B136"/>
    <mergeCell ref="B117:B121"/>
    <mergeCell ref="B122:B126"/>
    <mergeCell ref="B127:B131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53" orientation="portrait" r:id="rId1"/>
  <rowBreaks count="2" manualBreakCount="2">
    <brk id="61" max="9" man="1"/>
    <brk id="126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abSelected="1" view="pageBreakPreview" topLeftCell="C1" zoomScale="75" zoomScaleNormal="75" zoomScaleSheetLayoutView="75" workbookViewId="0">
      <selection activeCell="D18" sqref="D18"/>
    </sheetView>
  </sheetViews>
  <sheetFormatPr defaultRowHeight="15" x14ac:dyDescent="0.25"/>
  <cols>
    <col min="1" max="1" width="6.7109375" style="15" customWidth="1"/>
    <col min="2" max="2" width="35.7109375" style="15" customWidth="1"/>
    <col min="3" max="3" width="26.28515625" style="15" customWidth="1"/>
    <col min="4" max="4" width="28.7109375" style="15" customWidth="1"/>
    <col min="5" max="5" width="34.42578125" style="15" customWidth="1"/>
    <col min="6" max="6" width="14" style="15" customWidth="1"/>
    <col min="7" max="7" width="16.5703125" style="15" customWidth="1"/>
    <col min="8" max="8" width="15.5703125" style="15" customWidth="1"/>
    <col min="9" max="11" width="14" style="15" customWidth="1"/>
  </cols>
  <sheetData>
    <row r="1" spans="1:11" ht="18" customHeight="1" x14ac:dyDescent="0.3">
      <c r="E1" s="61" t="s">
        <v>68</v>
      </c>
      <c r="F1" s="61"/>
      <c r="G1" s="61"/>
      <c r="H1" s="61"/>
      <c r="I1" s="61"/>
      <c r="J1" s="61"/>
      <c r="K1" s="61"/>
    </row>
    <row r="2" spans="1:11" ht="40.9" customHeight="1" x14ac:dyDescent="0.25">
      <c r="A2" s="62" t="s">
        <v>60</v>
      </c>
      <c r="B2" s="62"/>
      <c r="C2" s="62"/>
      <c r="D2" s="62"/>
      <c r="E2" s="62"/>
      <c r="F2" s="62"/>
      <c r="G2" s="62"/>
      <c r="H2" s="62"/>
      <c r="I2" s="62"/>
      <c r="J2" s="62"/>
      <c r="K2" s="62"/>
    </row>
    <row r="3" spans="1:11" ht="18.75" x14ac:dyDescent="0.25">
      <c r="A3" s="1"/>
    </row>
    <row r="4" spans="1:11" ht="18.75" customHeight="1" x14ac:dyDescent="0.25">
      <c r="A4" s="66" t="s">
        <v>6</v>
      </c>
      <c r="B4" s="68" t="s">
        <v>61</v>
      </c>
      <c r="C4" s="68" t="s">
        <v>62</v>
      </c>
      <c r="D4" s="68" t="s">
        <v>63</v>
      </c>
      <c r="E4" s="68" t="s">
        <v>64</v>
      </c>
      <c r="F4" s="68" t="s">
        <v>31</v>
      </c>
      <c r="G4" s="68"/>
      <c r="H4" s="68"/>
      <c r="I4" s="68"/>
      <c r="J4" s="68"/>
      <c r="K4" s="68"/>
    </row>
    <row r="5" spans="1:11" ht="18.75" x14ac:dyDescent="0.25">
      <c r="A5" s="67"/>
      <c r="B5" s="68"/>
      <c r="C5" s="68"/>
      <c r="D5" s="68"/>
      <c r="E5" s="68"/>
      <c r="F5" s="16">
        <v>2025</v>
      </c>
      <c r="G5" s="16">
        <v>2026</v>
      </c>
      <c r="H5" s="16">
        <v>2027</v>
      </c>
      <c r="I5" s="16">
        <v>2028</v>
      </c>
      <c r="J5" s="16">
        <v>2029</v>
      </c>
      <c r="K5" s="16">
        <v>2030</v>
      </c>
    </row>
    <row r="6" spans="1:11" ht="18.75" x14ac:dyDescent="0.25">
      <c r="A6" s="16">
        <v>1</v>
      </c>
      <c r="B6" s="16">
        <v>2</v>
      </c>
      <c r="C6" s="16">
        <v>3</v>
      </c>
      <c r="D6" s="16">
        <v>4</v>
      </c>
      <c r="E6" s="16">
        <v>5</v>
      </c>
      <c r="F6" s="16">
        <v>6</v>
      </c>
      <c r="G6" s="16">
        <v>7</v>
      </c>
      <c r="H6" s="16">
        <v>8</v>
      </c>
      <c r="I6" s="16">
        <v>9</v>
      </c>
      <c r="J6" s="16">
        <v>10</v>
      </c>
      <c r="K6" s="16">
        <v>11</v>
      </c>
    </row>
    <row r="7" spans="1:11" ht="18.75" customHeight="1" x14ac:dyDescent="0.25">
      <c r="A7" s="17" t="s">
        <v>65</v>
      </c>
      <c r="B7" s="74" t="s">
        <v>69</v>
      </c>
      <c r="C7" s="75"/>
      <c r="D7" s="76"/>
      <c r="E7" s="77"/>
      <c r="F7" s="18">
        <f t="shared" ref="F7:K7" si="0">F8</f>
        <v>0</v>
      </c>
      <c r="G7" s="18">
        <f t="shared" si="0"/>
        <v>0</v>
      </c>
      <c r="H7" s="18">
        <f t="shared" si="0"/>
        <v>0</v>
      </c>
      <c r="I7" s="18">
        <f t="shared" si="0"/>
        <v>0</v>
      </c>
      <c r="J7" s="18">
        <f t="shared" si="0"/>
        <v>0</v>
      </c>
      <c r="K7" s="18">
        <f t="shared" si="0"/>
        <v>0</v>
      </c>
    </row>
    <row r="8" spans="1:11" ht="20.45" customHeight="1" x14ac:dyDescent="0.25">
      <c r="A8" s="72" t="s">
        <v>66</v>
      </c>
      <c r="B8" s="78" t="s">
        <v>39</v>
      </c>
      <c r="C8" s="78" t="s">
        <v>75</v>
      </c>
      <c r="D8" s="19" t="s">
        <v>70</v>
      </c>
      <c r="E8" s="80" t="s">
        <v>72</v>
      </c>
      <c r="F8" s="69">
        <f>'[1]фин МП'!D13+'[1]фин МП'!D14+'[1]фин МП'!D15</f>
        <v>0</v>
      </c>
      <c r="G8" s="69">
        <f>'[1]фин МП'!E13+'[1]фин МП'!E14+'[1]фин МП'!E15</f>
        <v>0</v>
      </c>
      <c r="H8" s="69">
        <f>'[1]фин МП'!F13+'[1]фин МП'!F14+'[1]фин МП'!F15</f>
        <v>0</v>
      </c>
      <c r="I8" s="69">
        <f>'[1]фин МП'!G13+'[1]фин МП'!G14+'[1]фин МП'!G15</f>
        <v>0</v>
      </c>
      <c r="J8" s="69">
        <f>'[1]фин МП'!H13+'[1]фин МП'!H14+'[1]фин МП'!H15</f>
        <v>0</v>
      </c>
      <c r="K8" s="69">
        <f>'[1]фин МП'!I13+'[1]фин МП'!I14+'[1]фин МП'!I15</f>
        <v>0</v>
      </c>
    </row>
    <row r="9" spans="1:11" ht="64.900000000000006" customHeight="1" x14ac:dyDescent="0.25">
      <c r="A9" s="73"/>
      <c r="B9" s="79"/>
      <c r="C9" s="79"/>
      <c r="D9" s="19" t="s">
        <v>71</v>
      </c>
      <c r="E9" s="81"/>
      <c r="F9" s="71"/>
      <c r="G9" s="71"/>
      <c r="H9" s="71"/>
      <c r="I9" s="71"/>
      <c r="J9" s="71"/>
      <c r="K9" s="71"/>
    </row>
    <row r="10" spans="1:11" ht="35.450000000000003" customHeight="1" x14ac:dyDescent="0.25">
      <c r="A10" s="17" t="s">
        <v>67</v>
      </c>
      <c r="B10" s="74" t="s">
        <v>73</v>
      </c>
      <c r="C10" s="75"/>
      <c r="D10" s="76"/>
      <c r="E10" s="77"/>
      <c r="F10" s="18">
        <f t="shared" ref="F10:K10" si="1">F11+F14</f>
        <v>81699</v>
      </c>
      <c r="G10" s="18">
        <f t="shared" si="1"/>
        <v>120</v>
      </c>
      <c r="H10" s="18">
        <f t="shared" si="1"/>
        <v>120</v>
      </c>
      <c r="I10" s="18">
        <f t="shared" si="1"/>
        <v>0</v>
      </c>
      <c r="J10" s="18">
        <f t="shared" si="1"/>
        <v>0</v>
      </c>
      <c r="K10" s="18">
        <f t="shared" si="1"/>
        <v>0</v>
      </c>
    </row>
    <row r="11" spans="1:11" ht="35.450000000000003" customHeight="1" x14ac:dyDescent="0.25">
      <c r="A11" s="72" t="s">
        <v>152</v>
      </c>
      <c r="B11" s="78" t="s">
        <v>165</v>
      </c>
      <c r="C11" s="94" t="s">
        <v>74</v>
      </c>
      <c r="D11" s="35" t="s">
        <v>70</v>
      </c>
      <c r="E11" s="80" t="s">
        <v>76</v>
      </c>
      <c r="F11" s="69">
        <f>'[1]фин МП'!D27</f>
        <v>120</v>
      </c>
      <c r="G11" s="69">
        <f>'[1]фин МП'!E27</f>
        <v>120</v>
      </c>
      <c r="H11" s="69">
        <f>'[1]фин МП'!F27</f>
        <v>120</v>
      </c>
      <c r="I11" s="69">
        <f>'[1]фин МП'!G27</f>
        <v>0</v>
      </c>
      <c r="J11" s="69">
        <f>'[1]фин МП'!H27</f>
        <v>0</v>
      </c>
      <c r="K11" s="69">
        <f>'[1]фин МП'!I27</f>
        <v>0</v>
      </c>
    </row>
    <row r="12" spans="1:11" ht="35.450000000000003" customHeight="1" x14ac:dyDescent="0.25">
      <c r="A12" s="82"/>
      <c r="B12" s="89"/>
      <c r="C12" s="95"/>
      <c r="D12" s="78" t="s">
        <v>155</v>
      </c>
      <c r="E12" s="88"/>
      <c r="F12" s="70"/>
      <c r="G12" s="70"/>
      <c r="H12" s="70"/>
      <c r="I12" s="70"/>
      <c r="J12" s="70"/>
      <c r="K12" s="70"/>
    </row>
    <row r="13" spans="1:11" ht="101.25" customHeight="1" x14ac:dyDescent="0.25">
      <c r="A13" s="73"/>
      <c r="B13" s="79"/>
      <c r="C13" s="95"/>
      <c r="D13" s="79"/>
      <c r="E13" s="88"/>
      <c r="F13" s="71"/>
      <c r="G13" s="71"/>
      <c r="H13" s="71"/>
      <c r="I13" s="71"/>
      <c r="J13" s="71"/>
      <c r="K13" s="71"/>
    </row>
    <row r="14" spans="1:11" ht="36" customHeight="1" x14ac:dyDescent="0.25">
      <c r="A14" s="72" t="s">
        <v>153</v>
      </c>
      <c r="B14" s="78" t="s">
        <v>166</v>
      </c>
      <c r="C14" s="95"/>
      <c r="D14" s="35" t="s">
        <v>70</v>
      </c>
      <c r="E14" s="88"/>
      <c r="F14" s="69">
        <f>'[1]фин МП'!D32</f>
        <v>81579</v>
      </c>
      <c r="G14" s="69">
        <f>'[1]фин МП'!E32</f>
        <v>0</v>
      </c>
      <c r="H14" s="69">
        <f>'[1]фин МП'!F32</f>
        <v>0</v>
      </c>
      <c r="I14" s="69">
        <f>'[1]фин МП'!G32</f>
        <v>0</v>
      </c>
      <c r="J14" s="69">
        <f>'[1]фин МП'!H32</f>
        <v>0</v>
      </c>
      <c r="K14" s="69">
        <f>'[1]фин МП'!I32</f>
        <v>0</v>
      </c>
    </row>
    <row r="15" spans="1:11" ht="110.45" customHeight="1" x14ac:dyDescent="0.25">
      <c r="A15" s="82"/>
      <c r="B15" s="89"/>
      <c r="C15" s="95"/>
      <c r="D15" s="34" t="s">
        <v>154</v>
      </c>
      <c r="E15" s="88"/>
      <c r="F15" s="71"/>
      <c r="G15" s="71"/>
      <c r="H15" s="71"/>
      <c r="I15" s="71"/>
      <c r="J15" s="71"/>
      <c r="K15" s="71"/>
    </row>
    <row r="16" spans="1:11" ht="40.9" customHeight="1" x14ac:dyDescent="0.25">
      <c r="A16" s="17" t="s">
        <v>77</v>
      </c>
      <c r="B16" s="74" t="s">
        <v>79</v>
      </c>
      <c r="C16" s="75"/>
      <c r="D16" s="76"/>
      <c r="E16" s="77"/>
      <c r="F16" s="18">
        <f>F17+F19+F21</f>
        <v>4790.51</v>
      </c>
      <c r="G16" s="18">
        <f t="shared" ref="G16:K16" si="2">G17</f>
        <v>0</v>
      </c>
      <c r="H16" s="18">
        <f t="shared" si="2"/>
        <v>0</v>
      </c>
      <c r="I16" s="18">
        <f t="shared" si="2"/>
        <v>0</v>
      </c>
      <c r="J16" s="18">
        <f t="shared" si="2"/>
        <v>0</v>
      </c>
      <c r="K16" s="18">
        <f t="shared" si="2"/>
        <v>0</v>
      </c>
    </row>
    <row r="17" spans="1:11" ht="30" customHeight="1" x14ac:dyDescent="0.25">
      <c r="A17" s="72" t="s">
        <v>78</v>
      </c>
      <c r="B17" s="78" t="s">
        <v>41</v>
      </c>
      <c r="C17" s="78" t="s">
        <v>80</v>
      </c>
      <c r="D17" s="19" t="s">
        <v>70</v>
      </c>
      <c r="E17" s="80" t="s">
        <v>83</v>
      </c>
      <c r="F17" s="69">
        <f>'[1]фин МП'!D42</f>
        <v>3372.31</v>
      </c>
      <c r="G17" s="69">
        <f>'[1]фин МП'!E37</f>
        <v>0</v>
      </c>
      <c r="H17" s="69">
        <f>'[1]фин МП'!F37</f>
        <v>0</v>
      </c>
      <c r="I17" s="69">
        <f>'[1]фин МП'!G37</f>
        <v>0</v>
      </c>
      <c r="J17" s="69">
        <f>'[1]фин МП'!H37</f>
        <v>0</v>
      </c>
      <c r="K17" s="69">
        <f>'[1]фин МП'!I37</f>
        <v>0</v>
      </c>
    </row>
    <row r="18" spans="1:11" ht="70.900000000000006" customHeight="1" x14ac:dyDescent="0.25">
      <c r="A18" s="73"/>
      <c r="B18" s="89"/>
      <c r="C18" s="89"/>
      <c r="D18" s="39" t="s">
        <v>274</v>
      </c>
      <c r="E18" s="88"/>
      <c r="F18" s="70"/>
      <c r="G18" s="70"/>
      <c r="H18" s="70"/>
      <c r="I18" s="70"/>
      <c r="J18" s="70"/>
      <c r="K18" s="70"/>
    </row>
    <row r="19" spans="1:11" ht="93.75" customHeight="1" x14ac:dyDescent="0.25">
      <c r="A19" s="86" t="s">
        <v>167</v>
      </c>
      <c r="B19" s="68" t="s">
        <v>156</v>
      </c>
      <c r="C19" s="78" t="s">
        <v>80</v>
      </c>
      <c r="D19" s="19" t="s">
        <v>70</v>
      </c>
      <c r="E19" s="80" t="s">
        <v>83</v>
      </c>
      <c r="F19" s="93">
        <f>'[1]фин МП'!D47</f>
        <v>0</v>
      </c>
      <c r="G19" s="93"/>
      <c r="H19" s="93"/>
      <c r="I19" s="93"/>
      <c r="J19" s="93"/>
      <c r="K19" s="93"/>
    </row>
    <row r="20" spans="1:11" ht="90" customHeight="1" x14ac:dyDescent="0.25">
      <c r="A20" s="87"/>
      <c r="B20" s="68"/>
      <c r="C20" s="79"/>
      <c r="D20" s="19" t="s">
        <v>274</v>
      </c>
      <c r="E20" s="88"/>
      <c r="F20" s="93"/>
      <c r="G20" s="93"/>
      <c r="H20" s="93"/>
      <c r="I20" s="93"/>
      <c r="J20" s="93"/>
      <c r="K20" s="93"/>
    </row>
    <row r="21" spans="1:11" ht="26.45" customHeight="1" x14ac:dyDescent="0.25">
      <c r="A21" s="99" t="s">
        <v>168</v>
      </c>
      <c r="B21" s="101" t="s">
        <v>157</v>
      </c>
      <c r="C21" s="78" t="s">
        <v>80</v>
      </c>
      <c r="D21" s="19" t="s">
        <v>70</v>
      </c>
      <c r="E21" s="68" t="s">
        <v>83</v>
      </c>
      <c r="F21" s="69">
        <v>1418.2</v>
      </c>
      <c r="G21" s="69"/>
      <c r="H21" s="69"/>
      <c r="I21" s="69"/>
      <c r="J21" s="69"/>
      <c r="K21" s="69"/>
    </row>
    <row r="22" spans="1:11" ht="90" customHeight="1" x14ac:dyDescent="0.25">
      <c r="A22" s="100"/>
      <c r="B22" s="102"/>
      <c r="C22" s="79"/>
      <c r="D22" s="19" t="s">
        <v>274</v>
      </c>
      <c r="E22" s="68"/>
      <c r="F22" s="71"/>
      <c r="G22" s="71"/>
      <c r="H22" s="71"/>
      <c r="I22" s="71"/>
      <c r="J22" s="71"/>
      <c r="K22" s="71"/>
    </row>
    <row r="23" spans="1:11" ht="60" customHeight="1" x14ac:dyDescent="0.25">
      <c r="A23" s="17" t="s">
        <v>82</v>
      </c>
      <c r="B23" s="90" t="s">
        <v>86</v>
      </c>
      <c r="C23" s="91"/>
      <c r="D23" s="91"/>
      <c r="E23" s="92"/>
      <c r="F23" s="18">
        <f>SUM(F26:F33)+F24</f>
        <v>40414.394</v>
      </c>
      <c r="G23" s="18">
        <f>SUM(G26:G33)+G24</f>
        <v>9029.6200000000008</v>
      </c>
      <c r="H23" s="18">
        <f>SUM(H26:H33)+H24</f>
        <v>9029.6200000000008</v>
      </c>
      <c r="I23" s="18">
        <f>SUM(I26:I33)</f>
        <v>0</v>
      </c>
      <c r="J23" s="18">
        <f>SUM(J26:J33)</f>
        <v>0</v>
      </c>
      <c r="K23" s="18">
        <f>SUM(K26:K33)</f>
        <v>0</v>
      </c>
    </row>
    <row r="24" spans="1:11" ht="104.25" customHeight="1" x14ac:dyDescent="0.25">
      <c r="A24" s="72" t="s">
        <v>147</v>
      </c>
      <c r="B24" s="96" t="s">
        <v>158</v>
      </c>
      <c r="C24" s="68" t="s">
        <v>87</v>
      </c>
      <c r="D24" s="32" t="s">
        <v>145</v>
      </c>
      <c r="E24" s="68" t="s">
        <v>88</v>
      </c>
      <c r="F24" s="93">
        <f>'[1]фин МП'!D62</f>
        <v>4325.2439999999997</v>
      </c>
      <c r="G24" s="93">
        <f>'[1]фин МП'!E62</f>
        <v>1042.5999999999999</v>
      </c>
      <c r="H24" s="93">
        <f>'[1]фин МП'!F62</f>
        <v>1042.5999999999999</v>
      </c>
      <c r="I24" s="85">
        <f>'[1]фин МП'!G62</f>
        <v>0</v>
      </c>
      <c r="J24" s="83">
        <f>'[1]фин МП'!H62</f>
        <v>0</v>
      </c>
      <c r="K24" s="83">
        <f>'[1]фин МП'!I62</f>
        <v>0</v>
      </c>
    </row>
    <row r="25" spans="1:11" ht="82.5" customHeight="1" x14ac:dyDescent="0.25">
      <c r="A25" s="73"/>
      <c r="B25" s="97"/>
      <c r="C25" s="68"/>
      <c r="D25" s="32" t="s">
        <v>81</v>
      </c>
      <c r="E25" s="98"/>
      <c r="F25" s="93"/>
      <c r="G25" s="93"/>
      <c r="H25" s="93"/>
      <c r="I25" s="85"/>
      <c r="J25" s="84"/>
      <c r="K25" s="84"/>
    </row>
    <row r="26" spans="1:11" ht="58.15" customHeight="1" x14ac:dyDescent="0.25">
      <c r="A26" s="72" t="s">
        <v>148</v>
      </c>
      <c r="B26" s="78" t="s">
        <v>159</v>
      </c>
      <c r="C26" s="78" t="s">
        <v>87</v>
      </c>
      <c r="D26" s="32" t="s">
        <v>145</v>
      </c>
      <c r="E26" s="80" t="s">
        <v>88</v>
      </c>
      <c r="F26" s="69">
        <f>'[1]фин МП'!D67</f>
        <v>15146.16</v>
      </c>
      <c r="G26" s="69">
        <f>'[1]фин МП'!E67</f>
        <v>6507.02</v>
      </c>
      <c r="H26" s="69">
        <f>'[1]фин МП'!F67</f>
        <v>6507.02</v>
      </c>
      <c r="I26" s="69">
        <f>'[1]фин МП'!G67</f>
        <v>0</v>
      </c>
      <c r="J26" s="69">
        <f>'[1]фин МП'!H67</f>
        <v>0</v>
      </c>
      <c r="K26" s="69">
        <f>'[1]фин МП'!I67</f>
        <v>0</v>
      </c>
    </row>
    <row r="27" spans="1:11" ht="126" customHeight="1" x14ac:dyDescent="0.25">
      <c r="A27" s="73"/>
      <c r="B27" s="79"/>
      <c r="C27" s="79"/>
      <c r="D27" s="32" t="s">
        <v>81</v>
      </c>
      <c r="E27" s="81"/>
      <c r="F27" s="71"/>
      <c r="G27" s="71"/>
      <c r="H27" s="71"/>
      <c r="I27" s="71"/>
      <c r="J27" s="71"/>
      <c r="K27" s="71"/>
    </row>
    <row r="28" spans="1:11" ht="45" customHeight="1" x14ac:dyDescent="0.25">
      <c r="A28" s="72" t="s">
        <v>149</v>
      </c>
      <c r="B28" s="78" t="s">
        <v>160</v>
      </c>
      <c r="C28" s="78" t="s">
        <v>87</v>
      </c>
      <c r="D28" s="19" t="s">
        <v>70</v>
      </c>
      <c r="E28" s="80" t="s">
        <v>88</v>
      </c>
      <c r="F28" s="69">
        <f>'[1]фин МП'!D72</f>
        <v>1480</v>
      </c>
      <c r="G28" s="69">
        <f>'[1]фин МП'!E72</f>
        <v>1480</v>
      </c>
      <c r="H28" s="69">
        <f>'[1]фин МП'!F72</f>
        <v>1480</v>
      </c>
      <c r="I28" s="69">
        <f>'[1]фин МП'!G69</f>
        <v>0</v>
      </c>
      <c r="J28" s="69">
        <f>'[1]фин МП'!H69</f>
        <v>0</v>
      </c>
      <c r="K28" s="69">
        <f>'[1]фин МП'!I69</f>
        <v>0</v>
      </c>
    </row>
    <row r="29" spans="1:11" ht="141" customHeight="1" x14ac:dyDescent="0.25">
      <c r="A29" s="73"/>
      <c r="B29" s="79"/>
      <c r="C29" s="79"/>
      <c r="D29" s="19" t="s">
        <v>81</v>
      </c>
      <c r="E29" s="81"/>
      <c r="F29" s="71"/>
      <c r="G29" s="71"/>
      <c r="H29" s="71"/>
      <c r="I29" s="71"/>
      <c r="J29" s="71"/>
      <c r="K29" s="71"/>
    </row>
    <row r="30" spans="1:11" ht="53.45" customHeight="1" x14ac:dyDescent="0.25">
      <c r="A30" s="72" t="s">
        <v>150</v>
      </c>
      <c r="B30" s="78" t="s">
        <v>161</v>
      </c>
      <c r="C30" s="78" t="s">
        <v>87</v>
      </c>
      <c r="D30" s="19" t="s">
        <v>70</v>
      </c>
      <c r="E30" s="80" t="s">
        <v>89</v>
      </c>
      <c r="F30" s="69">
        <f>'[1]фин МП'!D77</f>
        <v>17325.55</v>
      </c>
      <c r="G30" s="69">
        <f>'[1]фин МП'!E77</f>
        <v>0</v>
      </c>
      <c r="H30" s="69">
        <f>'[1]фин МП'!F77</f>
        <v>0</v>
      </c>
      <c r="I30" s="69">
        <f>'[1]фин МП'!G77</f>
        <v>0</v>
      </c>
      <c r="J30" s="69">
        <f>'[1]фин МП'!H77</f>
        <v>0</v>
      </c>
      <c r="K30" s="69">
        <f>'[1]фин МП'!I77</f>
        <v>0</v>
      </c>
    </row>
    <row r="31" spans="1:11" ht="126.6" customHeight="1" x14ac:dyDescent="0.25">
      <c r="A31" s="73"/>
      <c r="B31" s="79"/>
      <c r="C31" s="79"/>
      <c r="D31" s="19" t="s">
        <v>81</v>
      </c>
      <c r="E31" s="81"/>
      <c r="F31" s="71"/>
      <c r="G31" s="71"/>
      <c r="H31" s="71"/>
      <c r="I31" s="71"/>
      <c r="J31" s="71"/>
      <c r="K31" s="71"/>
    </row>
    <row r="32" spans="1:11" ht="18.75" customHeight="1" x14ac:dyDescent="0.25">
      <c r="A32" s="72" t="s">
        <v>151</v>
      </c>
      <c r="B32" s="78" t="s">
        <v>162</v>
      </c>
      <c r="C32" s="78" t="s">
        <v>87</v>
      </c>
      <c r="D32" s="19" t="s">
        <v>70</v>
      </c>
      <c r="E32" s="80" t="s">
        <v>88</v>
      </c>
      <c r="F32" s="69">
        <f>'[1]фин МП'!D82</f>
        <v>2137.44</v>
      </c>
      <c r="G32" s="69">
        <f>'[1]фин МП'!E82</f>
        <v>0</v>
      </c>
      <c r="H32" s="69">
        <f>'[1]фин МП'!F82</f>
        <v>0</v>
      </c>
      <c r="I32" s="69">
        <f>'[1]фин МП'!G82</f>
        <v>0</v>
      </c>
      <c r="J32" s="69">
        <f>'[1]фин МП'!H82</f>
        <v>0</v>
      </c>
      <c r="K32" s="69">
        <f>'[1]фин МП'!I82</f>
        <v>0</v>
      </c>
    </row>
    <row r="33" spans="1:11" ht="150.75" customHeight="1" x14ac:dyDescent="0.25">
      <c r="A33" s="73"/>
      <c r="B33" s="79"/>
      <c r="C33" s="79"/>
      <c r="D33" s="19" t="s">
        <v>81</v>
      </c>
      <c r="E33" s="81"/>
      <c r="F33" s="71"/>
      <c r="G33" s="71"/>
      <c r="H33" s="71"/>
      <c r="I33" s="71"/>
      <c r="J33" s="71"/>
      <c r="K33" s="71"/>
    </row>
    <row r="34" spans="1:11" ht="45" customHeight="1" x14ac:dyDescent="0.25">
      <c r="A34" s="17" t="s">
        <v>84</v>
      </c>
      <c r="B34" s="74" t="s">
        <v>91</v>
      </c>
      <c r="C34" s="75"/>
      <c r="D34" s="75"/>
      <c r="E34" s="77"/>
      <c r="F34" s="18">
        <f t="shared" ref="F34:K34" si="3">F35</f>
        <v>1000</v>
      </c>
      <c r="G34" s="18">
        <f t="shared" si="3"/>
        <v>1500</v>
      </c>
      <c r="H34" s="18">
        <f t="shared" si="3"/>
        <v>1500</v>
      </c>
      <c r="I34" s="18">
        <f t="shared" si="3"/>
        <v>0</v>
      </c>
      <c r="J34" s="18">
        <f t="shared" si="3"/>
        <v>0</v>
      </c>
      <c r="K34" s="18">
        <f t="shared" si="3"/>
        <v>0</v>
      </c>
    </row>
    <row r="35" spans="1:11" ht="19.5" customHeight="1" x14ac:dyDescent="0.25">
      <c r="A35" s="72" t="s">
        <v>85</v>
      </c>
      <c r="B35" s="78" t="s">
        <v>163</v>
      </c>
      <c r="C35" s="78" t="s">
        <v>92</v>
      </c>
      <c r="D35" s="19" t="s">
        <v>70</v>
      </c>
      <c r="E35" s="80" t="s">
        <v>93</v>
      </c>
      <c r="F35" s="69">
        <f>'[1]фин МП'!D92</f>
        <v>1000</v>
      </c>
      <c r="G35" s="69">
        <f>'[1]фин МП'!E92</f>
        <v>1500</v>
      </c>
      <c r="H35" s="69">
        <f>'[1]фин МП'!F92</f>
        <v>1500</v>
      </c>
      <c r="I35" s="69">
        <f>'[1]фин МП'!G92</f>
        <v>0</v>
      </c>
      <c r="J35" s="69">
        <f>'[1]фин МП'!H92</f>
        <v>0</v>
      </c>
      <c r="K35" s="69">
        <f>'[1]фин МП'!I92</f>
        <v>0</v>
      </c>
    </row>
    <row r="36" spans="1:11" ht="100.5" customHeight="1" x14ac:dyDescent="0.25">
      <c r="A36" s="73"/>
      <c r="B36" s="79"/>
      <c r="C36" s="79"/>
      <c r="D36" s="19" t="s">
        <v>81</v>
      </c>
      <c r="E36" s="81"/>
      <c r="F36" s="71"/>
      <c r="G36" s="71"/>
      <c r="H36" s="71"/>
      <c r="I36" s="71"/>
      <c r="J36" s="71"/>
      <c r="K36" s="71"/>
    </row>
    <row r="37" spans="1:11" ht="39.75" customHeight="1" x14ac:dyDescent="0.25">
      <c r="A37" s="17" t="s">
        <v>90</v>
      </c>
      <c r="B37" s="74" t="s">
        <v>94</v>
      </c>
      <c r="C37" s="75"/>
      <c r="D37" s="75"/>
      <c r="E37" s="77"/>
      <c r="F37" s="18">
        <f t="shared" ref="F37:K37" si="4">F38</f>
        <v>489.13</v>
      </c>
      <c r="G37" s="18">
        <f t="shared" si="4"/>
        <v>0</v>
      </c>
      <c r="H37" s="18">
        <f t="shared" si="4"/>
        <v>0</v>
      </c>
      <c r="I37" s="18">
        <f t="shared" si="4"/>
        <v>0</v>
      </c>
      <c r="J37" s="18">
        <f t="shared" si="4"/>
        <v>0</v>
      </c>
      <c r="K37" s="18">
        <f t="shared" si="4"/>
        <v>0</v>
      </c>
    </row>
    <row r="38" spans="1:11" ht="79.900000000000006" customHeight="1" x14ac:dyDescent="0.25">
      <c r="A38" s="72" t="s">
        <v>146</v>
      </c>
      <c r="B38" s="78" t="s">
        <v>164</v>
      </c>
      <c r="C38" s="78" t="s">
        <v>95</v>
      </c>
      <c r="D38" s="19" t="s">
        <v>70</v>
      </c>
      <c r="E38" s="66" t="s">
        <v>96</v>
      </c>
      <c r="F38" s="83">
        <f>'[1]фин МП'!D97</f>
        <v>489.13</v>
      </c>
      <c r="G38" s="83">
        <f>'[1]фин МП'!E98</f>
        <v>0</v>
      </c>
      <c r="H38" s="83">
        <f>'[1]фин МП'!F98</f>
        <v>0</v>
      </c>
      <c r="I38" s="83">
        <f>'[1]фин МП'!G98</f>
        <v>0</v>
      </c>
      <c r="J38" s="83">
        <f>'[1]фин МП'!H98</f>
        <v>0</v>
      </c>
      <c r="K38" s="83">
        <f>'[1]фин МП'!I98</f>
        <v>0</v>
      </c>
    </row>
    <row r="39" spans="1:11" ht="94.5" customHeight="1" x14ac:dyDescent="0.25">
      <c r="A39" s="73"/>
      <c r="B39" s="79"/>
      <c r="C39" s="79"/>
      <c r="D39" s="19" t="s">
        <v>81</v>
      </c>
      <c r="E39" s="67"/>
      <c r="F39" s="84"/>
      <c r="G39" s="84"/>
      <c r="H39" s="84"/>
      <c r="I39" s="84"/>
      <c r="J39" s="84"/>
      <c r="K39" s="84"/>
    </row>
  </sheetData>
  <mergeCells count="143">
    <mergeCell ref="H38:H39"/>
    <mergeCell ref="I38:I39"/>
    <mergeCell ref="J32:J33"/>
    <mergeCell ref="K32:K33"/>
    <mergeCell ref="J38:J39"/>
    <mergeCell ref="K38:K39"/>
    <mergeCell ref="J35:J36"/>
    <mergeCell ref="K35:K36"/>
    <mergeCell ref="F38:F39"/>
    <mergeCell ref="G38:G39"/>
    <mergeCell ref="H35:H36"/>
    <mergeCell ref="I35:I36"/>
    <mergeCell ref="H32:H33"/>
    <mergeCell ref="I32:I33"/>
    <mergeCell ref="A38:A39"/>
    <mergeCell ref="B38:B39"/>
    <mergeCell ref="C38:C39"/>
    <mergeCell ref="E38:E39"/>
    <mergeCell ref="F35:F36"/>
    <mergeCell ref="G35:G36"/>
    <mergeCell ref="A35:A36"/>
    <mergeCell ref="B35:B36"/>
    <mergeCell ref="A32:A33"/>
    <mergeCell ref="B32:B33"/>
    <mergeCell ref="C32:C33"/>
    <mergeCell ref="E32:E33"/>
    <mergeCell ref="F32:F33"/>
    <mergeCell ref="G32:G33"/>
    <mergeCell ref="B34:E34"/>
    <mergeCell ref="B37:E37"/>
    <mergeCell ref="C35:C36"/>
    <mergeCell ref="E35:E36"/>
    <mergeCell ref="K19:K20"/>
    <mergeCell ref="A21:A22"/>
    <mergeCell ref="B21:B22"/>
    <mergeCell ref="C21:C22"/>
    <mergeCell ref="E21:E22"/>
    <mergeCell ref="F21:F22"/>
    <mergeCell ref="G21:G22"/>
    <mergeCell ref="I19:I20"/>
    <mergeCell ref="J21:J22"/>
    <mergeCell ref="K21:K22"/>
    <mergeCell ref="H19:H20"/>
    <mergeCell ref="J17:J18"/>
    <mergeCell ref="F17:F18"/>
    <mergeCell ref="G17:G18"/>
    <mergeCell ref="H17:H18"/>
    <mergeCell ref="I17:I18"/>
    <mergeCell ref="J19:J20"/>
    <mergeCell ref="H30:H31"/>
    <mergeCell ref="B24:B25"/>
    <mergeCell ref="C24:C25"/>
    <mergeCell ref="E24:E25"/>
    <mergeCell ref="H24:H25"/>
    <mergeCell ref="B30:B31"/>
    <mergeCell ref="C30:C31"/>
    <mergeCell ref="E30:E31"/>
    <mergeCell ref="F30:F31"/>
    <mergeCell ref="F24:F25"/>
    <mergeCell ref="G24:G25"/>
    <mergeCell ref="G19:G20"/>
    <mergeCell ref="I30:I31"/>
    <mergeCell ref="J30:J31"/>
    <mergeCell ref="A26:A27"/>
    <mergeCell ref="F11:F13"/>
    <mergeCell ref="A24:A25"/>
    <mergeCell ref="A17:A18"/>
    <mergeCell ref="D12:D13"/>
    <mergeCell ref="E26:E27"/>
    <mergeCell ref="A19:A20"/>
    <mergeCell ref="B19:B20"/>
    <mergeCell ref="C19:C20"/>
    <mergeCell ref="E19:E20"/>
    <mergeCell ref="B26:B27"/>
    <mergeCell ref="C26:C27"/>
    <mergeCell ref="B16:E16"/>
    <mergeCell ref="B17:B18"/>
    <mergeCell ref="E17:E18"/>
    <mergeCell ref="C17:C18"/>
    <mergeCell ref="B23:E23"/>
    <mergeCell ref="F19:F20"/>
    <mergeCell ref="B11:B13"/>
    <mergeCell ref="A11:A13"/>
    <mergeCell ref="C11:C15"/>
    <mergeCell ref="E11:E15"/>
    <mergeCell ref="B14:B15"/>
    <mergeCell ref="K30:K31"/>
    <mergeCell ref="A28:A29"/>
    <mergeCell ref="B28:B29"/>
    <mergeCell ref="C28:C29"/>
    <mergeCell ref="E28:E29"/>
    <mergeCell ref="I28:I29"/>
    <mergeCell ref="J28:J29"/>
    <mergeCell ref="A30:A31"/>
    <mergeCell ref="G30:G31"/>
    <mergeCell ref="K28:K29"/>
    <mergeCell ref="K17:K18"/>
    <mergeCell ref="B10:E10"/>
    <mergeCell ref="A14:A15"/>
    <mergeCell ref="K8:K9"/>
    <mergeCell ref="F8:F9"/>
    <mergeCell ref="J11:J13"/>
    <mergeCell ref="F28:F29"/>
    <mergeCell ref="G28:G29"/>
    <mergeCell ref="H28:H29"/>
    <mergeCell ref="F26:F27"/>
    <mergeCell ref="G11:G13"/>
    <mergeCell ref="F14:F15"/>
    <mergeCell ref="H21:H22"/>
    <mergeCell ref="I21:I22"/>
    <mergeCell ref="G14:G15"/>
    <mergeCell ref="K24:K25"/>
    <mergeCell ref="K26:K27"/>
    <mergeCell ref="G26:G27"/>
    <mergeCell ref="H26:H27"/>
    <mergeCell ref="I24:I25"/>
    <mergeCell ref="J24:J25"/>
    <mergeCell ref="I26:I27"/>
    <mergeCell ref="J26:J27"/>
    <mergeCell ref="K14:K15"/>
    <mergeCell ref="H14:H15"/>
    <mergeCell ref="I14:I15"/>
    <mergeCell ref="J14:J15"/>
    <mergeCell ref="H11:H13"/>
    <mergeCell ref="H8:H9"/>
    <mergeCell ref="I8:I9"/>
    <mergeCell ref="J8:J9"/>
    <mergeCell ref="G8:G9"/>
    <mergeCell ref="B7:E7"/>
    <mergeCell ref="B8:B9"/>
    <mergeCell ref="C8:C9"/>
    <mergeCell ref="E8:E9"/>
    <mergeCell ref="E1:K1"/>
    <mergeCell ref="A2:K2"/>
    <mergeCell ref="A4:A5"/>
    <mergeCell ref="B4:B5"/>
    <mergeCell ref="C4:C5"/>
    <mergeCell ref="D4:D5"/>
    <mergeCell ref="E4:E5"/>
    <mergeCell ref="F4:K4"/>
    <mergeCell ref="K11:K13"/>
    <mergeCell ref="I11:I13"/>
    <mergeCell ref="A8:A9"/>
  </mergeCells>
  <phoneticPr fontId="12" type="noConversion"/>
  <pageMargins left="0.7" right="0.7" top="0.75" bottom="0.75" header="0.3" footer="0.3"/>
  <pageSetup paperSize="9" scale="36" orientation="landscape" r:id="rId1"/>
  <rowBreaks count="1" manualBreakCount="1">
    <brk id="2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activeCell="L5" sqref="L5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61" t="s">
        <v>32</v>
      </c>
      <c r="E1" s="61"/>
      <c r="F1" s="61"/>
      <c r="G1" s="61"/>
      <c r="H1" s="61"/>
      <c r="I1" s="61"/>
    </row>
    <row r="2" spans="1:9" ht="18.75" x14ac:dyDescent="0.3">
      <c r="D2" s="30"/>
      <c r="E2" s="30"/>
      <c r="F2" s="30"/>
      <c r="G2" s="30"/>
      <c r="H2" s="30"/>
      <c r="I2" s="30"/>
    </row>
    <row r="3" spans="1:9" ht="29.45" customHeight="1" x14ac:dyDescent="0.25">
      <c r="A3" s="62" t="s">
        <v>139</v>
      </c>
      <c r="B3" s="62"/>
      <c r="C3" s="62"/>
      <c r="D3" s="62"/>
      <c r="E3" s="62"/>
      <c r="F3" s="62"/>
      <c r="G3" s="62"/>
      <c r="H3" s="62"/>
      <c r="I3" s="62"/>
    </row>
    <row r="4" spans="1:9" ht="12.75" customHeight="1" x14ac:dyDescent="0.25">
      <c r="A4" s="1"/>
    </row>
    <row r="5" spans="1:9" ht="27.75" customHeight="1" x14ac:dyDescent="0.25">
      <c r="A5" s="63" t="s">
        <v>6</v>
      </c>
      <c r="B5" s="60" t="s">
        <v>16</v>
      </c>
      <c r="C5" s="60" t="s">
        <v>17</v>
      </c>
      <c r="D5" s="60"/>
      <c r="E5" s="60"/>
      <c r="F5" s="60"/>
      <c r="G5" s="60"/>
      <c r="H5" s="60"/>
      <c r="I5" s="60"/>
    </row>
    <row r="6" spans="1:9" ht="20.25" customHeight="1" x14ac:dyDescent="0.25">
      <c r="A6" s="64"/>
      <c r="B6" s="60"/>
      <c r="C6" s="2">
        <v>2025</v>
      </c>
      <c r="D6" s="2">
        <v>2026</v>
      </c>
      <c r="E6" s="2">
        <v>2027</v>
      </c>
      <c r="F6" s="2">
        <v>2028</v>
      </c>
      <c r="G6" s="2">
        <v>2029</v>
      </c>
      <c r="H6" s="2">
        <v>2030</v>
      </c>
      <c r="I6" s="2" t="s">
        <v>0</v>
      </c>
    </row>
    <row r="7" spans="1:9" ht="15.7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</row>
    <row r="8" spans="1:9" ht="15.75" x14ac:dyDescent="0.25">
      <c r="A8" s="8">
        <v>1</v>
      </c>
      <c r="B8" s="9" t="s">
        <v>18</v>
      </c>
      <c r="C8" s="13">
        <f t="shared" ref="C8:H8" si="0">SUM(C9:C12)</f>
        <v>0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>SUM(C8:H8)</f>
        <v>0</v>
      </c>
    </row>
    <row r="9" spans="1:9" ht="15.75" x14ac:dyDescent="0.25">
      <c r="A9" s="8" t="s">
        <v>7</v>
      </c>
      <c r="B9" s="3" t="s">
        <v>19</v>
      </c>
      <c r="C9" s="7">
        <f t="shared" ref="C9:H9" si="1">C15</f>
        <v>0</v>
      </c>
      <c r="D9" s="7">
        <f t="shared" si="1"/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ref="I9:I18" si="2">SUM(C9:H9)</f>
        <v>0</v>
      </c>
    </row>
    <row r="10" spans="1:9" ht="15.75" x14ac:dyDescent="0.25">
      <c r="A10" s="8" t="s">
        <v>8</v>
      </c>
      <c r="B10" s="3" t="s">
        <v>20</v>
      </c>
      <c r="C10" s="7">
        <f t="shared" ref="C10:H12" si="3">C16</f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0</v>
      </c>
    </row>
    <row r="11" spans="1:9" ht="15.75" x14ac:dyDescent="0.25">
      <c r="A11" s="8" t="s">
        <v>9</v>
      </c>
      <c r="B11" s="3" t="s">
        <v>21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15.75" x14ac:dyDescent="0.25">
      <c r="A12" s="8" t="s">
        <v>10</v>
      </c>
      <c r="B12" s="3" t="s">
        <v>22</v>
      </c>
      <c r="C12" s="7">
        <f t="shared" si="3"/>
        <v>0</v>
      </c>
      <c r="D12" s="7">
        <f t="shared" si="3"/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  <c r="H12" s="7">
        <f t="shared" si="3"/>
        <v>0</v>
      </c>
      <c r="I12" s="7">
        <f t="shared" si="2"/>
        <v>0</v>
      </c>
    </row>
    <row r="13" spans="1:9" ht="34.15" customHeight="1" x14ac:dyDescent="0.25">
      <c r="A13" s="103" t="s">
        <v>97</v>
      </c>
      <c r="B13" s="103"/>
      <c r="C13" s="103"/>
      <c r="D13" s="103"/>
      <c r="E13" s="103"/>
      <c r="F13" s="103"/>
      <c r="G13" s="103"/>
      <c r="H13" s="103"/>
      <c r="I13" s="103"/>
    </row>
    <row r="14" spans="1:9" ht="63" x14ac:dyDescent="0.25">
      <c r="A14" s="8" t="s">
        <v>7</v>
      </c>
      <c r="B14" s="3" t="s">
        <v>39</v>
      </c>
      <c r="C14" s="7">
        <f t="shared" ref="C14:H14" si="4">SUM(C15:C18)</f>
        <v>0</v>
      </c>
      <c r="D14" s="7">
        <f t="shared" si="4"/>
        <v>0</v>
      </c>
      <c r="E14" s="7">
        <f t="shared" si="4"/>
        <v>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>SUM(C14:H14)</f>
        <v>0</v>
      </c>
    </row>
    <row r="15" spans="1:9" ht="15.75" x14ac:dyDescent="0.25">
      <c r="A15" s="8" t="s">
        <v>11</v>
      </c>
      <c r="B15" s="3" t="s">
        <v>19</v>
      </c>
      <c r="C15" s="7">
        <v>0</v>
      </c>
      <c r="D15" s="7">
        <v>0</v>
      </c>
      <c r="E15" s="7">
        <v>0</v>
      </c>
      <c r="F15" s="14">
        <v>0</v>
      </c>
      <c r="G15" s="14">
        <v>0</v>
      </c>
      <c r="H15" s="14">
        <v>0</v>
      </c>
      <c r="I15" s="7">
        <f>SUM(C15:H15)</f>
        <v>0</v>
      </c>
    </row>
    <row r="16" spans="1:9" ht="15.75" x14ac:dyDescent="0.25">
      <c r="A16" s="8" t="s">
        <v>14</v>
      </c>
      <c r="B16" s="3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23</v>
      </c>
      <c r="B17" s="3" t="s">
        <v>21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8" t="s">
        <v>24</v>
      </c>
      <c r="B18" s="3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  <row r="19" spans="1:9" ht="15.75" x14ac:dyDescent="0.25">
      <c r="A19" s="4"/>
    </row>
  </sheetData>
  <mergeCells count="6">
    <mergeCell ref="D1:I1"/>
    <mergeCell ref="B5:B6"/>
    <mergeCell ref="C5:I5"/>
    <mergeCell ref="A13:I13"/>
    <mergeCell ref="A3:I3"/>
    <mergeCell ref="A5:A6"/>
  </mergeCells>
  <phoneticPr fontId="12" type="noConversion"/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view="pageBreakPreview" topLeftCell="B1" zoomScaleNormal="100" zoomScaleSheetLayoutView="100" workbookViewId="0">
      <selection activeCell="B19" sqref="B19"/>
    </sheetView>
  </sheetViews>
  <sheetFormatPr defaultRowHeight="15" x14ac:dyDescent="0.25"/>
  <cols>
    <col min="1" max="1" width="6.28515625" style="5" customWidth="1"/>
    <col min="2" max="2" width="46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61" t="s">
        <v>32</v>
      </c>
      <c r="E1" s="61"/>
      <c r="F1" s="61"/>
      <c r="G1" s="61"/>
      <c r="H1" s="61"/>
      <c r="I1" s="61"/>
    </row>
    <row r="2" spans="1:9" ht="18.75" x14ac:dyDescent="0.3">
      <c r="D2" s="30"/>
      <c r="E2" s="30"/>
      <c r="F2" s="30"/>
      <c r="G2" s="30"/>
      <c r="H2" s="30"/>
      <c r="I2" s="30"/>
    </row>
    <row r="3" spans="1:9" ht="39" customHeight="1" x14ac:dyDescent="0.25">
      <c r="A3" s="62" t="s">
        <v>140</v>
      </c>
      <c r="B3" s="62"/>
      <c r="C3" s="62"/>
      <c r="D3" s="62"/>
      <c r="E3" s="62"/>
      <c r="F3" s="62"/>
      <c r="G3" s="62"/>
      <c r="H3" s="62"/>
      <c r="I3" s="62"/>
    </row>
    <row r="4" spans="1:9" ht="12.75" customHeight="1" x14ac:dyDescent="0.25">
      <c r="A4" s="1"/>
    </row>
    <row r="5" spans="1:9" ht="21.6" customHeight="1" x14ac:dyDescent="0.25">
      <c r="A5" s="63" t="s">
        <v>6</v>
      </c>
      <c r="B5" s="60" t="s">
        <v>16</v>
      </c>
      <c r="C5" s="60" t="s">
        <v>17</v>
      </c>
      <c r="D5" s="60"/>
      <c r="E5" s="60"/>
      <c r="F5" s="60"/>
      <c r="G5" s="60"/>
      <c r="H5" s="60"/>
      <c r="I5" s="60"/>
    </row>
    <row r="6" spans="1:9" ht="20.25" customHeight="1" x14ac:dyDescent="0.25">
      <c r="A6" s="64"/>
      <c r="B6" s="60"/>
      <c r="C6" s="2">
        <v>2025</v>
      </c>
      <c r="D6" s="2">
        <v>2026</v>
      </c>
      <c r="E6" s="2">
        <v>2027</v>
      </c>
      <c r="F6" s="2">
        <v>2028</v>
      </c>
      <c r="G6" s="2">
        <v>2029</v>
      </c>
      <c r="H6" s="2">
        <v>2030</v>
      </c>
      <c r="I6" s="2" t="s">
        <v>0</v>
      </c>
    </row>
    <row r="7" spans="1:9" ht="15.7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</row>
    <row r="8" spans="1:9" ht="15.75" x14ac:dyDescent="0.25">
      <c r="A8" s="8">
        <v>1</v>
      </c>
      <c r="B8" s="9" t="s">
        <v>18</v>
      </c>
      <c r="C8" s="13">
        <f t="shared" ref="C8:H8" si="0">SUM(C9:C12)</f>
        <v>81699</v>
      </c>
      <c r="D8" s="13">
        <f t="shared" si="0"/>
        <v>120</v>
      </c>
      <c r="E8" s="13">
        <f t="shared" si="0"/>
        <v>120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>SUM(C8:H8)</f>
        <v>81939</v>
      </c>
    </row>
    <row r="9" spans="1:9" ht="15.75" x14ac:dyDescent="0.25">
      <c r="A9" s="8" t="s">
        <v>7</v>
      </c>
      <c r="B9" s="3" t="s">
        <v>19</v>
      </c>
      <c r="C9" s="7">
        <f t="shared" ref="C9:H9" si="1">C15+C20</f>
        <v>81699</v>
      </c>
      <c r="D9" s="7">
        <f t="shared" si="1"/>
        <v>120</v>
      </c>
      <c r="E9" s="7">
        <f t="shared" si="1"/>
        <v>120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ref="I9:I18" si="2">SUM(C9:H9)</f>
        <v>81939</v>
      </c>
    </row>
    <row r="10" spans="1:9" ht="15.75" x14ac:dyDescent="0.25">
      <c r="A10" s="8" t="s">
        <v>8</v>
      </c>
      <c r="B10" s="3" t="s">
        <v>20</v>
      </c>
      <c r="C10" s="7">
        <f t="shared" ref="C10:H10" si="3">C16+C21</f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0</v>
      </c>
    </row>
    <row r="11" spans="1:9" ht="15.75" x14ac:dyDescent="0.25">
      <c r="A11" s="8" t="s">
        <v>9</v>
      </c>
      <c r="B11" s="3" t="s">
        <v>21</v>
      </c>
      <c r="C11" s="7">
        <f t="shared" ref="C11:H11" si="4">C17+C22</f>
        <v>0</v>
      </c>
      <c r="D11" s="7">
        <f t="shared" si="4"/>
        <v>0</v>
      </c>
      <c r="E11" s="7">
        <f t="shared" si="4"/>
        <v>0</v>
      </c>
      <c r="F11" s="7">
        <f t="shared" si="4"/>
        <v>0</v>
      </c>
      <c r="G11" s="7">
        <f t="shared" si="4"/>
        <v>0</v>
      </c>
      <c r="H11" s="7">
        <f t="shared" si="4"/>
        <v>0</v>
      </c>
      <c r="I11" s="7">
        <f t="shared" si="2"/>
        <v>0</v>
      </c>
    </row>
    <row r="12" spans="1:9" ht="15.75" x14ac:dyDescent="0.25">
      <c r="A12" s="8" t="s">
        <v>10</v>
      </c>
      <c r="B12" s="3" t="s">
        <v>22</v>
      </c>
      <c r="C12" s="7">
        <f t="shared" ref="C12:H12" si="5">C18+C23</f>
        <v>0</v>
      </c>
      <c r="D12" s="7">
        <f t="shared" si="5"/>
        <v>0</v>
      </c>
      <c r="E12" s="7">
        <f t="shared" si="5"/>
        <v>0</v>
      </c>
      <c r="F12" s="7">
        <f t="shared" si="5"/>
        <v>0</v>
      </c>
      <c r="G12" s="7">
        <f t="shared" si="5"/>
        <v>0</v>
      </c>
      <c r="H12" s="7">
        <f t="shared" si="5"/>
        <v>0</v>
      </c>
      <c r="I12" s="7">
        <f t="shared" si="2"/>
        <v>0</v>
      </c>
    </row>
    <row r="13" spans="1:9" ht="16.149999999999999" customHeight="1" x14ac:dyDescent="0.25">
      <c r="A13" s="103" t="s">
        <v>98</v>
      </c>
      <c r="B13" s="103"/>
      <c r="C13" s="103"/>
      <c r="D13" s="103"/>
      <c r="E13" s="103"/>
      <c r="F13" s="103"/>
      <c r="G13" s="103"/>
      <c r="H13" s="103"/>
      <c r="I13" s="103"/>
    </row>
    <row r="14" spans="1:9" ht="62.45" customHeight="1" x14ac:dyDescent="0.25">
      <c r="A14" s="8" t="s">
        <v>7</v>
      </c>
      <c r="B14" s="3" t="s">
        <v>169</v>
      </c>
      <c r="C14" s="7">
        <f t="shared" ref="C14:H14" si="6">SUM(C15:C18)</f>
        <v>120</v>
      </c>
      <c r="D14" s="7">
        <f t="shared" si="6"/>
        <v>120</v>
      </c>
      <c r="E14" s="7">
        <f t="shared" si="6"/>
        <v>120</v>
      </c>
      <c r="F14" s="7">
        <f t="shared" si="6"/>
        <v>0</v>
      </c>
      <c r="G14" s="7">
        <f t="shared" si="6"/>
        <v>0</v>
      </c>
      <c r="H14" s="7">
        <f t="shared" si="6"/>
        <v>0</v>
      </c>
      <c r="I14" s="7">
        <f>SUM(C14:H14)</f>
        <v>360</v>
      </c>
    </row>
    <row r="15" spans="1:9" ht="15.75" x14ac:dyDescent="0.25">
      <c r="A15" s="8" t="s">
        <v>11</v>
      </c>
      <c r="B15" s="3" t="s">
        <v>19</v>
      </c>
      <c r="C15" s="7">
        <f>'фин МП'!D98</f>
        <v>120</v>
      </c>
      <c r="D15" s="7">
        <f>'фин МП'!E98</f>
        <v>120</v>
      </c>
      <c r="E15" s="7">
        <f>'фин МП'!F98</f>
        <v>120</v>
      </c>
      <c r="F15" s="14">
        <f>'фин МП'!G98</f>
        <v>0</v>
      </c>
      <c r="G15" s="14">
        <f>'фин МП'!H98</f>
        <v>0</v>
      </c>
      <c r="H15" s="14">
        <f>'фин МП'!I98</f>
        <v>0</v>
      </c>
      <c r="I15" s="7">
        <f>SUM(C15:H15)</f>
        <v>360</v>
      </c>
    </row>
    <row r="16" spans="1:9" ht="15.75" x14ac:dyDescent="0.25">
      <c r="A16" s="8" t="s">
        <v>14</v>
      </c>
      <c r="B16" s="3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23</v>
      </c>
      <c r="B17" s="3" t="s">
        <v>21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8" t="s">
        <v>24</v>
      </c>
      <c r="B18" s="3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  <row r="19" spans="1:9" ht="75" customHeight="1" x14ac:dyDescent="0.25">
      <c r="A19" s="8" t="s">
        <v>8</v>
      </c>
      <c r="B19" s="3" t="s">
        <v>170</v>
      </c>
      <c r="C19" s="7">
        <f t="shared" ref="C19:H19" si="7">SUM(C20:C23)</f>
        <v>81579</v>
      </c>
      <c r="D19" s="7">
        <f t="shared" si="7"/>
        <v>0</v>
      </c>
      <c r="E19" s="7">
        <f t="shared" si="7"/>
        <v>0</v>
      </c>
      <c r="F19" s="7">
        <f t="shared" si="7"/>
        <v>0</v>
      </c>
      <c r="G19" s="7">
        <f t="shared" si="7"/>
        <v>0</v>
      </c>
      <c r="H19" s="7">
        <f t="shared" si="7"/>
        <v>0</v>
      </c>
      <c r="I19" s="7">
        <f>SUM(C19:H19)</f>
        <v>81579</v>
      </c>
    </row>
    <row r="20" spans="1:9" ht="15.75" x14ac:dyDescent="0.25">
      <c r="A20" s="8" t="s">
        <v>11</v>
      </c>
      <c r="B20" s="3" t="s">
        <v>19</v>
      </c>
      <c r="C20" s="7">
        <f>'фин МП'!D103</f>
        <v>81579</v>
      </c>
      <c r="D20" s="7">
        <v>0</v>
      </c>
      <c r="E20" s="7">
        <f>'фин МП'!F103</f>
        <v>0</v>
      </c>
      <c r="F20" s="14">
        <f>'фин МП'!G103</f>
        <v>0</v>
      </c>
      <c r="G20" s="14">
        <f>'фин МП'!H103</f>
        <v>0</v>
      </c>
      <c r="H20" s="14">
        <f>'фин МП'!I103</f>
        <v>0</v>
      </c>
      <c r="I20" s="7">
        <f>SUM(C20:H20)</f>
        <v>81579</v>
      </c>
    </row>
    <row r="21" spans="1:9" ht="15.75" x14ac:dyDescent="0.25">
      <c r="A21" s="8" t="s">
        <v>14</v>
      </c>
      <c r="B21" s="3" t="s">
        <v>20</v>
      </c>
      <c r="C21" s="7">
        <v>0</v>
      </c>
      <c r="D21" s="7">
        <v>0</v>
      </c>
      <c r="E21" s="7">
        <v>0</v>
      </c>
      <c r="F21" s="7">
        <v>0</v>
      </c>
      <c r="G21" s="7">
        <v>0</v>
      </c>
      <c r="H21" s="7">
        <v>0</v>
      </c>
      <c r="I21" s="7">
        <f>SUM(C21:H21)</f>
        <v>0</v>
      </c>
    </row>
    <row r="22" spans="1:9" ht="15.75" x14ac:dyDescent="0.25">
      <c r="A22" s="8" t="s">
        <v>23</v>
      </c>
      <c r="B22" s="3" t="s">
        <v>21</v>
      </c>
      <c r="C22" s="7">
        <v>0</v>
      </c>
      <c r="D22" s="7">
        <v>0</v>
      </c>
      <c r="E22" s="7">
        <v>0</v>
      </c>
      <c r="F22" s="7">
        <v>0</v>
      </c>
      <c r="G22" s="7">
        <v>0</v>
      </c>
      <c r="H22" s="7">
        <v>0</v>
      </c>
      <c r="I22" s="7">
        <f>SUM(C22:H22)</f>
        <v>0</v>
      </c>
    </row>
    <row r="23" spans="1:9" ht="15.75" x14ac:dyDescent="0.25">
      <c r="A23" s="8" t="s">
        <v>24</v>
      </c>
      <c r="B23" s="3" t="s">
        <v>22</v>
      </c>
      <c r="C23" s="7"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f>SUM(C23:H23)</f>
        <v>0</v>
      </c>
    </row>
  </sheetData>
  <mergeCells count="6">
    <mergeCell ref="A13:I13"/>
    <mergeCell ref="D1:I1"/>
    <mergeCell ref="A3:I3"/>
    <mergeCell ref="A5:A6"/>
    <mergeCell ref="B5:B6"/>
    <mergeCell ref="C5:I5"/>
  </mergeCells>
  <phoneticPr fontId="12" type="noConversion"/>
  <pageMargins left="0.7" right="0.7" top="0.75" bottom="0.75" header="0.3" footer="0.3"/>
  <pageSetup paperSize="9" scale="99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view="pageBreakPreview" zoomScaleNormal="100" zoomScaleSheetLayoutView="100" workbookViewId="0">
      <selection activeCell="C9" sqref="C9:H12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61" t="s">
        <v>32</v>
      </c>
      <c r="E1" s="61"/>
      <c r="F1" s="61"/>
      <c r="G1" s="61"/>
      <c r="H1" s="61"/>
      <c r="I1" s="61"/>
    </row>
    <row r="2" spans="1:9" ht="18.75" x14ac:dyDescent="0.3">
      <c r="D2" s="30"/>
      <c r="E2" s="30"/>
      <c r="F2" s="30"/>
      <c r="G2" s="30"/>
      <c r="H2" s="30"/>
      <c r="I2" s="30"/>
    </row>
    <row r="3" spans="1:9" ht="54" customHeight="1" x14ac:dyDescent="0.25">
      <c r="A3" s="62" t="s">
        <v>141</v>
      </c>
      <c r="B3" s="62"/>
      <c r="C3" s="62"/>
      <c r="D3" s="62"/>
      <c r="E3" s="62"/>
      <c r="F3" s="62"/>
      <c r="G3" s="62"/>
      <c r="H3" s="62"/>
      <c r="I3" s="62"/>
    </row>
    <row r="4" spans="1:9" ht="12.75" customHeight="1" x14ac:dyDescent="0.25">
      <c r="A4" s="1"/>
    </row>
    <row r="5" spans="1:9" ht="27.75" customHeight="1" x14ac:dyDescent="0.25">
      <c r="A5" s="63" t="s">
        <v>6</v>
      </c>
      <c r="B5" s="60" t="s">
        <v>16</v>
      </c>
      <c r="C5" s="60" t="s">
        <v>17</v>
      </c>
      <c r="D5" s="60"/>
      <c r="E5" s="60"/>
      <c r="F5" s="60"/>
      <c r="G5" s="60"/>
      <c r="H5" s="60"/>
      <c r="I5" s="60"/>
    </row>
    <row r="6" spans="1:9" ht="20.25" customHeight="1" x14ac:dyDescent="0.25">
      <c r="A6" s="64"/>
      <c r="B6" s="60"/>
      <c r="C6" s="2">
        <v>2025</v>
      </c>
      <c r="D6" s="2">
        <v>2026</v>
      </c>
      <c r="E6" s="2">
        <v>2027</v>
      </c>
      <c r="F6" s="2">
        <v>2028</v>
      </c>
      <c r="G6" s="2">
        <v>2029</v>
      </c>
      <c r="H6" s="2">
        <v>2030</v>
      </c>
      <c r="I6" s="2" t="s">
        <v>0</v>
      </c>
    </row>
    <row r="7" spans="1:9" ht="15.7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</row>
    <row r="8" spans="1:9" ht="15.75" x14ac:dyDescent="0.25">
      <c r="A8" s="8">
        <v>1</v>
      </c>
      <c r="B8" s="9" t="s">
        <v>18</v>
      </c>
      <c r="C8" s="13">
        <f t="shared" ref="C8:H8" si="0">SUM(C9:C12)</f>
        <v>4790.4799999999996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>SUM(C8:H8)</f>
        <v>4790.4799999999996</v>
      </c>
    </row>
    <row r="9" spans="1:9" ht="15.75" x14ac:dyDescent="0.25">
      <c r="A9" s="8" t="s">
        <v>7</v>
      </c>
      <c r="B9" s="3" t="s">
        <v>19</v>
      </c>
      <c r="C9" s="7">
        <f>C15+C20+C25</f>
        <v>3372.31</v>
      </c>
      <c r="D9" s="7">
        <f t="shared" ref="D9:H9" si="1">D15</f>
        <v>0</v>
      </c>
      <c r="E9" s="7">
        <f t="shared" si="1"/>
        <v>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ref="I9:I18" si="2">SUM(C9:H9)</f>
        <v>3372.31</v>
      </c>
    </row>
    <row r="10" spans="1:9" ht="15.75" x14ac:dyDescent="0.25">
      <c r="A10" s="8" t="s">
        <v>8</v>
      </c>
      <c r="B10" s="3" t="s">
        <v>20</v>
      </c>
      <c r="C10" s="7">
        <f t="shared" ref="C10:C12" si="3">C16+C21+C26</f>
        <v>0</v>
      </c>
      <c r="D10" s="7">
        <f t="shared" ref="D10:H12" si="4">D16</f>
        <v>0</v>
      </c>
      <c r="E10" s="7">
        <f t="shared" si="4"/>
        <v>0</v>
      </c>
      <c r="F10" s="7">
        <f t="shared" si="4"/>
        <v>0</v>
      </c>
      <c r="G10" s="7">
        <f t="shared" si="4"/>
        <v>0</v>
      </c>
      <c r="H10" s="7">
        <f t="shared" si="4"/>
        <v>0</v>
      </c>
      <c r="I10" s="7">
        <f t="shared" si="2"/>
        <v>0</v>
      </c>
    </row>
    <row r="11" spans="1:9" ht="15.75" x14ac:dyDescent="0.25">
      <c r="A11" s="8" t="s">
        <v>9</v>
      </c>
      <c r="B11" s="3" t="s">
        <v>21</v>
      </c>
      <c r="C11" s="7">
        <f t="shared" si="3"/>
        <v>1418.17</v>
      </c>
      <c r="D11" s="7">
        <f t="shared" si="4"/>
        <v>0</v>
      </c>
      <c r="E11" s="7">
        <f t="shared" si="4"/>
        <v>0</v>
      </c>
      <c r="F11" s="7">
        <f t="shared" si="4"/>
        <v>0</v>
      </c>
      <c r="G11" s="7">
        <f t="shared" si="4"/>
        <v>0</v>
      </c>
      <c r="H11" s="7">
        <f t="shared" si="4"/>
        <v>0</v>
      </c>
      <c r="I11" s="7">
        <f t="shared" si="2"/>
        <v>1418.17</v>
      </c>
    </row>
    <row r="12" spans="1:9" ht="15.75" x14ac:dyDescent="0.25">
      <c r="A12" s="8" t="s">
        <v>10</v>
      </c>
      <c r="B12" s="3" t="s">
        <v>22</v>
      </c>
      <c r="C12" s="7">
        <f t="shared" si="3"/>
        <v>0</v>
      </c>
      <c r="D12" s="7">
        <f t="shared" si="4"/>
        <v>0</v>
      </c>
      <c r="E12" s="7">
        <f t="shared" si="4"/>
        <v>0</v>
      </c>
      <c r="F12" s="7">
        <f t="shared" si="4"/>
        <v>0</v>
      </c>
      <c r="G12" s="7">
        <f t="shared" si="4"/>
        <v>0</v>
      </c>
      <c r="H12" s="7">
        <f t="shared" si="4"/>
        <v>0</v>
      </c>
      <c r="I12" s="7">
        <f t="shared" si="2"/>
        <v>0</v>
      </c>
    </row>
    <row r="13" spans="1:9" ht="34.15" customHeight="1" x14ac:dyDescent="0.25">
      <c r="A13" s="103" t="s">
        <v>99</v>
      </c>
      <c r="B13" s="103"/>
      <c r="C13" s="103"/>
      <c r="D13" s="103"/>
      <c r="E13" s="103"/>
      <c r="F13" s="103"/>
      <c r="G13" s="103"/>
      <c r="H13" s="103"/>
      <c r="I13" s="103"/>
    </row>
    <row r="14" spans="1:9" ht="63" customHeight="1" x14ac:dyDescent="0.25">
      <c r="A14" s="8" t="s">
        <v>7</v>
      </c>
      <c r="B14" s="3" t="s">
        <v>41</v>
      </c>
      <c r="C14" s="7">
        <f t="shared" ref="C14:H14" si="5">SUM(C15:C18)</f>
        <v>3372.31</v>
      </c>
      <c r="D14" s="7">
        <f t="shared" si="5"/>
        <v>0</v>
      </c>
      <c r="E14" s="7">
        <f t="shared" si="5"/>
        <v>0</v>
      </c>
      <c r="F14" s="7">
        <f t="shared" si="5"/>
        <v>0</v>
      </c>
      <c r="G14" s="7">
        <f t="shared" si="5"/>
        <v>0</v>
      </c>
      <c r="H14" s="7">
        <f t="shared" si="5"/>
        <v>0</v>
      </c>
      <c r="I14" s="7">
        <f>SUM(C14:H14)</f>
        <v>3372.31</v>
      </c>
    </row>
    <row r="15" spans="1:9" ht="15.75" x14ac:dyDescent="0.25">
      <c r="A15" s="8" t="s">
        <v>11</v>
      </c>
      <c r="B15" s="3" t="s">
        <v>19</v>
      </c>
      <c r="C15" s="7">
        <f>'фин МП'!D113</f>
        <v>3372.31</v>
      </c>
      <c r="D15" s="7">
        <f>'фин МП'!E113</f>
        <v>0</v>
      </c>
      <c r="E15" s="7">
        <f>'фин МП'!F113</f>
        <v>0</v>
      </c>
      <c r="F15" s="7">
        <f>'фин МП'!G113</f>
        <v>0</v>
      </c>
      <c r="G15" s="7">
        <f>'фин МП'!H113</f>
        <v>0</v>
      </c>
      <c r="H15" s="7">
        <f>'фин МП'!I113</f>
        <v>0</v>
      </c>
      <c r="I15" s="7">
        <f>SUM(C15:H15)</f>
        <v>3372.31</v>
      </c>
    </row>
    <row r="16" spans="1:9" ht="15.75" x14ac:dyDescent="0.25">
      <c r="A16" s="8" t="s">
        <v>14</v>
      </c>
      <c r="B16" s="3" t="s">
        <v>20</v>
      </c>
      <c r="C16" s="7">
        <f>'фин МП'!D114</f>
        <v>0</v>
      </c>
      <c r="D16" s="7">
        <f>'фин МП'!E114</f>
        <v>0</v>
      </c>
      <c r="E16" s="7">
        <f>'фин МП'!F114</f>
        <v>0</v>
      </c>
      <c r="F16" s="7">
        <f>'фин МП'!G114</f>
        <v>0</v>
      </c>
      <c r="G16" s="7">
        <f>'фин МП'!H114</f>
        <v>0</v>
      </c>
      <c r="H16" s="7">
        <f>'фин МП'!I114</f>
        <v>0</v>
      </c>
      <c r="I16" s="7">
        <f t="shared" si="2"/>
        <v>0</v>
      </c>
    </row>
    <row r="17" spans="1:9" ht="15.75" x14ac:dyDescent="0.25">
      <c r="A17" s="8" t="s">
        <v>23</v>
      </c>
      <c r="B17" s="3" t="s">
        <v>21</v>
      </c>
      <c r="C17" s="7">
        <f>'фин МП'!D115</f>
        <v>0</v>
      </c>
      <c r="D17" s="7">
        <f>'фин МП'!E115</f>
        <v>0</v>
      </c>
      <c r="E17" s="7">
        <f>'фин МП'!F115</f>
        <v>0</v>
      </c>
      <c r="F17" s="7">
        <f>'фин МП'!G115</f>
        <v>0</v>
      </c>
      <c r="G17" s="7">
        <f>'фин МП'!H115</f>
        <v>0</v>
      </c>
      <c r="H17" s="7">
        <f>'фин МП'!I115</f>
        <v>0</v>
      </c>
      <c r="I17" s="7">
        <f t="shared" si="2"/>
        <v>0</v>
      </c>
    </row>
    <row r="18" spans="1:9" ht="15.75" x14ac:dyDescent="0.25">
      <c r="A18" s="8" t="s">
        <v>24</v>
      </c>
      <c r="B18" s="3" t="s">
        <v>22</v>
      </c>
      <c r="C18" s="7">
        <f>'фин МП'!D116</f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  <row r="19" spans="1:9" ht="96.75" customHeight="1" x14ac:dyDescent="0.25">
      <c r="A19" s="8" t="s">
        <v>8</v>
      </c>
      <c r="B19" s="3" t="s">
        <v>156</v>
      </c>
      <c r="C19" s="7">
        <f t="shared" ref="C19:H19" si="6">SUM(C20:C23)</f>
        <v>0</v>
      </c>
      <c r="D19" s="7">
        <f t="shared" si="6"/>
        <v>0</v>
      </c>
      <c r="E19" s="7">
        <f t="shared" si="6"/>
        <v>0</v>
      </c>
      <c r="F19" s="7">
        <f t="shared" si="6"/>
        <v>0</v>
      </c>
      <c r="G19" s="7">
        <f t="shared" si="6"/>
        <v>0</v>
      </c>
      <c r="H19" s="7">
        <f t="shared" si="6"/>
        <v>0</v>
      </c>
      <c r="I19" s="7">
        <f t="shared" ref="I19:I28" si="7">SUM(C19:H19)</f>
        <v>0</v>
      </c>
    </row>
    <row r="20" spans="1:9" ht="15.75" x14ac:dyDescent="0.25">
      <c r="A20" s="8" t="s">
        <v>12</v>
      </c>
      <c r="B20" s="3" t="s">
        <v>19</v>
      </c>
      <c r="C20" s="7">
        <f>'фин МП'!D118</f>
        <v>0</v>
      </c>
      <c r="D20" s="7">
        <f>'фин МП'!E118</f>
        <v>0</v>
      </c>
      <c r="E20" s="7">
        <f>'фин МП'!F118</f>
        <v>0</v>
      </c>
      <c r="F20" s="7">
        <f>'фин МП'!G118</f>
        <v>0</v>
      </c>
      <c r="G20" s="7">
        <f>'фин МП'!H118</f>
        <v>0</v>
      </c>
      <c r="H20" s="7">
        <f>'фин МП'!I118</f>
        <v>0</v>
      </c>
      <c r="I20" s="7">
        <f t="shared" si="7"/>
        <v>0</v>
      </c>
    </row>
    <row r="21" spans="1:9" ht="15.75" x14ac:dyDescent="0.25">
      <c r="A21" s="8" t="s">
        <v>13</v>
      </c>
      <c r="B21" s="3" t="s">
        <v>20</v>
      </c>
      <c r="C21" s="7">
        <f>'фин МП'!D119</f>
        <v>0</v>
      </c>
      <c r="D21" s="7">
        <f>'фин МП'!E119</f>
        <v>0</v>
      </c>
      <c r="E21" s="7">
        <f>'фин МП'!F119</f>
        <v>0</v>
      </c>
      <c r="F21" s="7">
        <f>'фин МП'!G119</f>
        <v>0</v>
      </c>
      <c r="G21" s="7">
        <f>'фин МП'!H119</f>
        <v>0</v>
      </c>
      <c r="H21" s="7">
        <f>'фин МП'!I119</f>
        <v>0</v>
      </c>
      <c r="I21" s="7">
        <f t="shared" si="7"/>
        <v>0</v>
      </c>
    </row>
    <row r="22" spans="1:9" ht="15.75" x14ac:dyDescent="0.25">
      <c r="A22" s="8" t="s">
        <v>25</v>
      </c>
      <c r="B22" s="3" t="s">
        <v>21</v>
      </c>
      <c r="C22" s="7">
        <f>'фин МП'!D120</f>
        <v>0</v>
      </c>
      <c r="D22" s="7">
        <f>'фин МП'!E120</f>
        <v>0</v>
      </c>
      <c r="E22" s="7">
        <f>'фин МП'!F120</f>
        <v>0</v>
      </c>
      <c r="F22" s="7">
        <f>'фин МП'!G120</f>
        <v>0</v>
      </c>
      <c r="G22" s="7">
        <f>'фин МП'!H120</f>
        <v>0</v>
      </c>
      <c r="H22" s="7">
        <f>'фин МП'!I120</f>
        <v>0</v>
      </c>
      <c r="I22" s="7">
        <f t="shared" si="7"/>
        <v>0</v>
      </c>
    </row>
    <row r="23" spans="1:9" ht="15.75" x14ac:dyDescent="0.25">
      <c r="A23" s="8" t="s">
        <v>26</v>
      </c>
      <c r="B23" s="3" t="s">
        <v>22</v>
      </c>
      <c r="C23" s="7">
        <f>'фин МП'!D121</f>
        <v>0</v>
      </c>
      <c r="D23" s="7">
        <v>0</v>
      </c>
      <c r="E23" s="7">
        <v>0</v>
      </c>
      <c r="F23" s="7">
        <v>0</v>
      </c>
      <c r="G23" s="7">
        <v>0</v>
      </c>
      <c r="H23" s="7">
        <v>0</v>
      </c>
      <c r="I23" s="7">
        <f t="shared" si="7"/>
        <v>0</v>
      </c>
    </row>
    <row r="24" spans="1:9" ht="75" customHeight="1" x14ac:dyDescent="0.25">
      <c r="A24" s="8" t="s">
        <v>9</v>
      </c>
      <c r="B24" s="3" t="s">
        <v>157</v>
      </c>
      <c r="C24" s="7">
        <f t="shared" ref="C24:H24" si="8">SUM(C25:C28)</f>
        <v>1418.17</v>
      </c>
      <c r="D24" s="7">
        <f t="shared" si="8"/>
        <v>0</v>
      </c>
      <c r="E24" s="7">
        <f t="shared" si="8"/>
        <v>0</v>
      </c>
      <c r="F24" s="7">
        <f t="shared" si="8"/>
        <v>0</v>
      </c>
      <c r="G24" s="7">
        <f t="shared" si="8"/>
        <v>0</v>
      </c>
      <c r="H24" s="7">
        <f t="shared" si="8"/>
        <v>0</v>
      </c>
      <c r="I24" s="7">
        <f t="shared" si="7"/>
        <v>1418.17</v>
      </c>
    </row>
    <row r="25" spans="1:9" ht="15.75" x14ac:dyDescent="0.25">
      <c r="A25" s="8" t="s">
        <v>15</v>
      </c>
      <c r="B25" s="3" t="s">
        <v>19</v>
      </c>
      <c r="C25" s="7">
        <f>'фин МП'!D123</f>
        <v>0</v>
      </c>
      <c r="D25" s="7">
        <f>'фин МП'!E123</f>
        <v>0</v>
      </c>
      <c r="E25" s="7">
        <f>'фин МП'!F123</f>
        <v>0</v>
      </c>
      <c r="F25" s="7">
        <f>'фин МП'!G123</f>
        <v>0</v>
      </c>
      <c r="G25" s="7">
        <f>'фин МП'!H123</f>
        <v>0</v>
      </c>
      <c r="H25" s="7">
        <f>'фин МП'!I123</f>
        <v>0</v>
      </c>
      <c r="I25" s="7">
        <f t="shared" si="7"/>
        <v>0</v>
      </c>
    </row>
    <row r="26" spans="1:9" ht="15.75" x14ac:dyDescent="0.25">
      <c r="A26" s="8" t="s">
        <v>33</v>
      </c>
      <c r="B26" s="3" t="s">
        <v>20</v>
      </c>
      <c r="C26" s="7">
        <f>'фин МП'!D124</f>
        <v>0</v>
      </c>
      <c r="D26" s="7">
        <f>'фин МП'!E124</f>
        <v>0</v>
      </c>
      <c r="E26" s="7">
        <f>'фин МП'!F124</f>
        <v>0</v>
      </c>
      <c r="F26" s="7">
        <f>'фин МП'!G124</f>
        <v>0</v>
      </c>
      <c r="G26" s="7">
        <f>'фин МП'!H124</f>
        <v>0</v>
      </c>
      <c r="H26" s="7">
        <f>'фин МП'!I124</f>
        <v>0</v>
      </c>
      <c r="I26" s="7">
        <f t="shared" si="7"/>
        <v>0</v>
      </c>
    </row>
    <row r="27" spans="1:9" ht="15.75" x14ac:dyDescent="0.25">
      <c r="A27" s="8" t="s">
        <v>34</v>
      </c>
      <c r="B27" s="3" t="s">
        <v>21</v>
      </c>
      <c r="C27" s="7">
        <f>'фин МП'!D125</f>
        <v>1418.17</v>
      </c>
      <c r="D27" s="7">
        <f>'фин МП'!E125</f>
        <v>0</v>
      </c>
      <c r="E27" s="7">
        <f>'фин МП'!F125</f>
        <v>0</v>
      </c>
      <c r="F27" s="7">
        <f>'фин МП'!G125</f>
        <v>0</v>
      </c>
      <c r="G27" s="7">
        <f>'фин МП'!H125</f>
        <v>0</v>
      </c>
      <c r="H27" s="7">
        <f>'фин МП'!I125</f>
        <v>0</v>
      </c>
      <c r="I27" s="7">
        <f t="shared" si="7"/>
        <v>1418.17</v>
      </c>
    </row>
    <row r="28" spans="1:9" ht="15.75" x14ac:dyDescent="0.25">
      <c r="A28" s="8" t="s">
        <v>35</v>
      </c>
      <c r="B28" s="3" t="s">
        <v>22</v>
      </c>
      <c r="C28" s="7">
        <f>'фин МП'!D126</f>
        <v>0</v>
      </c>
      <c r="D28" s="7">
        <v>0</v>
      </c>
      <c r="E28" s="7">
        <v>0</v>
      </c>
      <c r="F28" s="7">
        <v>0</v>
      </c>
      <c r="G28" s="7">
        <v>0</v>
      </c>
      <c r="H28" s="7">
        <v>0</v>
      </c>
      <c r="I28" s="7">
        <f t="shared" si="7"/>
        <v>0</v>
      </c>
    </row>
  </sheetData>
  <mergeCells count="6">
    <mergeCell ref="A13:I13"/>
    <mergeCell ref="D1:I1"/>
    <mergeCell ref="A3:I3"/>
    <mergeCell ref="A5:A6"/>
    <mergeCell ref="B5:B6"/>
    <mergeCell ref="C5:I5"/>
  </mergeCells>
  <phoneticPr fontId="11" alignment="center"/>
  <pageMargins left="0.7" right="0.7" top="0.75" bottom="0.75" header="0.3" footer="0.3"/>
  <pageSetup paperSize="9" scale="71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7"/>
  <sheetViews>
    <sheetView view="pageBreakPreview" topLeftCell="B1" zoomScale="80" zoomScaleNormal="100" zoomScaleSheetLayoutView="80" workbookViewId="0">
      <selection activeCell="C23" sqref="C23"/>
    </sheetView>
  </sheetViews>
  <sheetFormatPr defaultRowHeight="15" x14ac:dyDescent="0.25"/>
  <cols>
    <col min="1" max="1" width="6.5703125" customWidth="1"/>
    <col min="2" max="2" width="54.28515625" customWidth="1"/>
    <col min="3" max="3" width="13.28515625" customWidth="1"/>
    <col min="4" max="4" width="14.7109375" customWidth="1"/>
    <col min="5" max="5" width="12.42578125" customWidth="1"/>
    <col min="6" max="8" width="9.5703125" customWidth="1"/>
    <col min="9" max="9" width="14.42578125" customWidth="1"/>
  </cols>
  <sheetData>
    <row r="1" spans="1:9" ht="18.75" x14ac:dyDescent="0.3">
      <c r="A1" s="5"/>
      <c r="B1" s="5"/>
      <c r="C1" s="104" t="s">
        <v>32</v>
      </c>
      <c r="D1" s="104"/>
      <c r="E1" s="104"/>
      <c r="F1" s="104"/>
      <c r="G1" s="104"/>
      <c r="H1" s="104"/>
      <c r="I1" s="104"/>
    </row>
    <row r="2" spans="1:9" ht="18.75" x14ac:dyDescent="0.3">
      <c r="A2" s="5"/>
      <c r="B2" s="5"/>
      <c r="C2" s="31"/>
      <c r="D2" s="31"/>
      <c r="E2" s="31"/>
      <c r="F2" s="31"/>
      <c r="G2" s="31"/>
      <c r="H2" s="31"/>
      <c r="I2" s="31"/>
    </row>
    <row r="3" spans="1:9" ht="22.9" customHeight="1" x14ac:dyDescent="0.25">
      <c r="A3" s="62" t="s">
        <v>142</v>
      </c>
      <c r="B3" s="62"/>
      <c r="C3" s="62"/>
      <c r="D3" s="62"/>
      <c r="E3" s="62"/>
      <c r="F3" s="62"/>
      <c r="G3" s="62"/>
      <c r="H3" s="62"/>
      <c r="I3" s="62"/>
    </row>
    <row r="4" spans="1:9" ht="27.6" customHeight="1" x14ac:dyDescent="0.25">
      <c r="A4" s="60" t="s">
        <v>6</v>
      </c>
      <c r="B4" s="60" t="s">
        <v>16</v>
      </c>
      <c r="C4" s="60" t="s">
        <v>17</v>
      </c>
      <c r="D4" s="60"/>
      <c r="E4" s="60"/>
      <c r="F4" s="60"/>
      <c r="G4" s="60"/>
      <c r="H4" s="60"/>
      <c r="I4" s="60"/>
    </row>
    <row r="5" spans="1:9" ht="25.15" customHeight="1" x14ac:dyDescent="0.25">
      <c r="A5" s="60"/>
      <c r="B5" s="60"/>
      <c r="C5" s="2">
        <v>2025</v>
      </c>
      <c r="D5" s="2">
        <v>2026</v>
      </c>
      <c r="E5" s="2">
        <v>2027</v>
      </c>
      <c r="F5" s="2">
        <v>2028</v>
      </c>
      <c r="G5" s="2">
        <v>2029</v>
      </c>
      <c r="H5" s="2">
        <v>2030</v>
      </c>
      <c r="I5" s="2" t="s">
        <v>0</v>
      </c>
    </row>
    <row r="6" spans="1:9" x14ac:dyDescent="0.25">
      <c r="A6" s="20">
        <v>1</v>
      </c>
      <c r="B6" s="20">
        <v>2</v>
      </c>
      <c r="C6" s="20">
        <v>3</v>
      </c>
      <c r="D6" s="20">
        <v>4</v>
      </c>
      <c r="E6" s="20">
        <v>5</v>
      </c>
      <c r="F6" s="20">
        <v>6</v>
      </c>
      <c r="G6" s="20">
        <v>7</v>
      </c>
      <c r="H6" s="20">
        <v>8</v>
      </c>
      <c r="I6" s="20">
        <v>9</v>
      </c>
    </row>
    <row r="7" spans="1:9" ht="15.75" x14ac:dyDescent="0.25">
      <c r="A7" s="8" t="s">
        <v>173</v>
      </c>
      <c r="B7" s="9" t="s">
        <v>18</v>
      </c>
      <c r="C7" s="45">
        <f>C8+C9+C10+C11</f>
        <v>40414.394</v>
      </c>
      <c r="D7" s="46">
        <f>SUM(D8:D11)</f>
        <v>9029.6200000000008</v>
      </c>
      <c r="E7" s="46">
        <f>SUM(E8:E11)</f>
        <v>9029.6200000000008</v>
      </c>
      <c r="F7" s="46">
        <f>SUM(F8:F11)</f>
        <v>0</v>
      </c>
      <c r="G7" s="46">
        <f>SUM(G8:G11)</f>
        <v>0</v>
      </c>
      <c r="H7" s="46">
        <f>SUM(H8:H11)</f>
        <v>0</v>
      </c>
      <c r="I7" s="45">
        <f>I9+I10+I11+I8</f>
        <v>58473.634000000005</v>
      </c>
    </row>
    <row r="8" spans="1:9" ht="15.75" x14ac:dyDescent="0.25">
      <c r="A8" s="8" t="s">
        <v>7</v>
      </c>
      <c r="B8" s="3" t="s">
        <v>19</v>
      </c>
      <c r="C8" s="47">
        <f t="shared" ref="C8:H8" si="0">C14+C64+C124+C139+C149</f>
        <v>22897.694</v>
      </c>
      <c r="D8" s="47">
        <f t="shared" si="0"/>
        <v>9029.6200000000008</v>
      </c>
      <c r="E8" s="47">
        <f t="shared" si="0"/>
        <v>9029.6200000000008</v>
      </c>
      <c r="F8" s="47">
        <f t="shared" si="0"/>
        <v>0</v>
      </c>
      <c r="G8" s="47">
        <f t="shared" si="0"/>
        <v>0</v>
      </c>
      <c r="H8" s="47">
        <f t="shared" si="0"/>
        <v>0</v>
      </c>
      <c r="I8" s="48">
        <f>SUM(C8:H8)</f>
        <v>40956.934000000001</v>
      </c>
    </row>
    <row r="9" spans="1:9" ht="15.75" x14ac:dyDescent="0.25">
      <c r="A9" s="8" t="s">
        <v>8</v>
      </c>
      <c r="B9" s="3" t="s">
        <v>20</v>
      </c>
      <c r="C9" s="47">
        <f t="shared" ref="C9:H11" si="1">C15+C65+C125+C140+C150</f>
        <v>0</v>
      </c>
      <c r="D9" s="47">
        <f t="shared" si="1"/>
        <v>0</v>
      </c>
      <c r="E9" s="47">
        <f t="shared" si="1"/>
        <v>0</v>
      </c>
      <c r="F9" s="47">
        <f t="shared" si="1"/>
        <v>0</v>
      </c>
      <c r="G9" s="47">
        <f t="shared" si="1"/>
        <v>0</v>
      </c>
      <c r="H9" s="47">
        <f t="shared" si="1"/>
        <v>0</v>
      </c>
      <c r="I9" s="47">
        <f>SUM(C9:H9)</f>
        <v>0</v>
      </c>
    </row>
    <row r="10" spans="1:9" ht="15.75" x14ac:dyDescent="0.25">
      <c r="A10" s="8" t="s">
        <v>9</v>
      </c>
      <c r="B10" s="3" t="s">
        <v>21</v>
      </c>
      <c r="C10" s="47">
        <f t="shared" si="1"/>
        <v>17516.7</v>
      </c>
      <c r="D10" s="47">
        <f t="shared" si="1"/>
        <v>0</v>
      </c>
      <c r="E10" s="47">
        <f t="shared" si="1"/>
        <v>0</v>
      </c>
      <c r="F10" s="47">
        <f t="shared" si="1"/>
        <v>0</v>
      </c>
      <c r="G10" s="47">
        <f t="shared" si="1"/>
        <v>0</v>
      </c>
      <c r="H10" s="47">
        <f t="shared" si="1"/>
        <v>0</v>
      </c>
      <c r="I10" s="47">
        <f>SUM(C10:H10)</f>
        <v>17516.7</v>
      </c>
    </row>
    <row r="11" spans="1:9" ht="15.75" x14ac:dyDescent="0.25">
      <c r="A11" s="8" t="s">
        <v>10</v>
      </c>
      <c r="B11" s="3" t="s">
        <v>22</v>
      </c>
      <c r="C11" s="47">
        <f t="shared" si="1"/>
        <v>0</v>
      </c>
      <c r="D11" s="47">
        <f t="shared" si="1"/>
        <v>0</v>
      </c>
      <c r="E11" s="47">
        <f t="shared" si="1"/>
        <v>0</v>
      </c>
      <c r="F11" s="47">
        <f t="shared" si="1"/>
        <v>0</v>
      </c>
      <c r="G11" s="47">
        <f t="shared" si="1"/>
        <v>0</v>
      </c>
      <c r="H11" s="47">
        <f t="shared" si="1"/>
        <v>0</v>
      </c>
      <c r="I11" s="47">
        <f>SUM(C11:H11)</f>
        <v>0</v>
      </c>
    </row>
    <row r="12" spans="1:9" ht="17.45" customHeight="1" x14ac:dyDescent="0.25">
      <c r="A12" s="103" t="s">
        <v>100</v>
      </c>
      <c r="B12" s="103"/>
      <c r="C12" s="103"/>
      <c r="D12" s="103"/>
      <c r="E12" s="103"/>
      <c r="F12" s="103"/>
      <c r="G12" s="103"/>
      <c r="H12" s="103"/>
      <c r="I12" s="103"/>
    </row>
    <row r="13" spans="1:9" ht="48" customHeight="1" x14ac:dyDescent="0.25">
      <c r="A13" s="8" t="s">
        <v>7</v>
      </c>
      <c r="B13" s="40" t="s">
        <v>172</v>
      </c>
      <c r="C13" s="49">
        <f t="shared" ref="C13:I13" si="2">SUM(C14:C17)</f>
        <v>4325.24</v>
      </c>
      <c r="D13" s="49">
        <f t="shared" si="2"/>
        <v>1042.5999999999999</v>
      </c>
      <c r="E13" s="49">
        <f t="shared" si="2"/>
        <v>1042.5999999999999</v>
      </c>
      <c r="F13" s="49">
        <f t="shared" si="2"/>
        <v>0</v>
      </c>
      <c r="G13" s="49">
        <f t="shared" si="2"/>
        <v>0</v>
      </c>
      <c r="H13" s="49">
        <f t="shared" si="2"/>
        <v>0</v>
      </c>
      <c r="I13" s="49">
        <f t="shared" si="2"/>
        <v>6410.4400000000005</v>
      </c>
    </row>
    <row r="14" spans="1:9" ht="17.45" customHeight="1" x14ac:dyDescent="0.25">
      <c r="A14" s="8" t="s">
        <v>11</v>
      </c>
      <c r="B14" s="40" t="s">
        <v>19</v>
      </c>
      <c r="C14" s="50">
        <f t="shared" ref="C14:H14" si="3">C19+C24+C29+C34+C39+C44+C49+C54+C59</f>
        <v>4325.24</v>
      </c>
      <c r="D14" s="50">
        <f t="shared" si="3"/>
        <v>1042.5999999999999</v>
      </c>
      <c r="E14" s="50">
        <f t="shared" si="3"/>
        <v>1042.5999999999999</v>
      </c>
      <c r="F14" s="50">
        <f t="shared" si="3"/>
        <v>0</v>
      </c>
      <c r="G14" s="50">
        <f t="shared" si="3"/>
        <v>0</v>
      </c>
      <c r="H14" s="50">
        <f t="shared" si="3"/>
        <v>0</v>
      </c>
      <c r="I14" s="49">
        <f>SUM(C14:H14)</f>
        <v>6410.4400000000005</v>
      </c>
    </row>
    <row r="15" spans="1:9" ht="17.45" customHeight="1" x14ac:dyDescent="0.25">
      <c r="A15" s="8" t="s">
        <v>14</v>
      </c>
      <c r="B15" s="40" t="s">
        <v>20</v>
      </c>
      <c r="C15" s="50">
        <f t="shared" ref="C15:H17" si="4">C20+C25+C30+C35+C40+C45+C50+C55+C60</f>
        <v>0</v>
      </c>
      <c r="D15" s="50">
        <f t="shared" si="4"/>
        <v>0</v>
      </c>
      <c r="E15" s="50">
        <f t="shared" si="4"/>
        <v>0</v>
      </c>
      <c r="F15" s="50">
        <f t="shared" si="4"/>
        <v>0</v>
      </c>
      <c r="G15" s="50">
        <f t="shared" si="4"/>
        <v>0</v>
      </c>
      <c r="H15" s="50">
        <f t="shared" si="4"/>
        <v>0</v>
      </c>
      <c r="I15" s="49">
        <f>SUM(C15:H15)</f>
        <v>0</v>
      </c>
    </row>
    <row r="16" spans="1:9" ht="17.45" customHeight="1" x14ac:dyDescent="0.25">
      <c r="A16" s="8" t="s">
        <v>23</v>
      </c>
      <c r="B16" s="40" t="s">
        <v>21</v>
      </c>
      <c r="C16" s="50">
        <f t="shared" si="4"/>
        <v>0</v>
      </c>
      <c r="D16" s="50">
        <f t="shared" si="4"/>
        <v>0</v>
      </c>
      <c r="E16" s="50">
        <f t="shared" si="4"/>
        <v>0</v>
      </c>
      <c r="F16" s="50">
        <f t="shared" si="4"/>
        <v>0</v>
      </c>
      <c r="G16" s="50">
        <f t="shared" si="4"/>
        <v>0</v>
      </c>
      <c r="H16" s="50">
        <f t="shared" si="4"/>
        <v>0</v>
      </c>
      <c r="I16" s="49">
        <f>SUM(C16:H16)</f>
        <v>0</v>
      </c>
    </row>
    <row r="17" spans="1:9" ht="17.45" customHeight="1" x14ac:dyDescent="0.25">
      <c r="A17" s="8" t="s">
        <v>24</v>
      </c>
      <c r="B17" s="40" t="s">
        <v>22</v>
      </c>
      <c r="C17" s="50">
        <f t="shared" si="4"/>
        <v>0</v>
      </c>
      <c r="D17" s="50">
        <f t="shared" si="4"/>
        <v>0</v>
      </c>
      <c r="E17" s="50">
        <f t="shared" si="4"/>
        <v>0</v>
      </c>
      <c r="F17" s="50">
        <f t="shared" si="4"/>
        <v>0</v>
      </c>
      <c r="G17" s="50">
        <f t="shared" si="4"/>
        <v>0</v>
      </c>
      <c r="H17" s="50">
        <f t="shared" si="4"/>
        <v>0</v>
      </c>
      <c r="I17" s="49">
        <f>SUM(C17:H17)</f>
        <v>0</v>
      </c>
    </row>
    <row r="18" spans="1:9" ht="83.25" customHeight="1" x14ac:dyDescent="0.25">
      <c r="A18" s="8" t="s">
        <v>8</v>
      </c>
      <c r="B18" s="22" t="s">
        <v>174</v>
      </c>
      <c r="C18" s="44">
        <f t="shared" ref="C18:I18" si="5">SUM(C19:C22)</f>
        <v>520</v>
      </c>
      <c r="D18" s="44">
        <f t="shared" si="5"/>
        <v>500</v>
      </c>
      <c r="E18" s="44">
        <f t="shared" si="5"/>
        <v>500</v>
      </c>
      <c r="F18" s="44">
        <f t="shared" si="5"/>
        <v>0</v>
      </c>
      <c r="G18" s="44">
        <f t="shared" si="5"/>
        <v>0</v>
      </c>
      <c r="H18" s="44">
        <f t="shared" si="5"/>
        <v>0</v>
      </c>
      <c r="I18" s="44">
        <f t="shared" si="5"/>
        <v>1520</v>
      </c>
    </row>
    <row r="19" spans="1:9" ht="18" customHeight="1" x14ac:dyDescent="0.25">
      <c r="A19" s="8" t="s">
        <v>12</v>
      </c>
      <c r="B19" s="22" t="s">
        <v>19</v>
      </c>
      <c r="C19" s="51">
        <v>520</v>
      </c>
      <c r="D19" s="51">
        <v>500</v>
      </c>
      <c r="E19" s="51">
        <v>500</v>
      </c>
      <c r="F19" s="51">
        <f>'фин МП'!G133</f>
        <v>0</v>
      </c>
      <c r="G19" s="51">
        <f>'фин МП'!H133</f>
        <v>0</v>
      </c>
      <c r="H19" s="51">
        <f>'фин МП'!I133</f>
        <v>0</v>
      </c>
      <c r="I19" s="44">
        <f>SUM(C19:H19)</f>
        <v>1520</v>
      </c>
    </row>
    <row r="20" spans="1:9" ht="20.25" customHeight="1" x14ac:dyDescent="0.25">
      <c r="A20" s="8" t="s">
        <v>13</v>
      </c>
      <c r="B20" s="22" t="s">
        <v>20</v>
      </c>
      <c r="C20" s="44">
        <f>'фин МП'!D134</f>
        <v>0</v>
      </c>
      <c r="D20" s="44">
        <f>'фин МП'!E134</f>
        <v>0</v>
      </c>
      <c r="E20" s="44">
        <f>'фин МП'!F134</f>
        <v>0</v>
      </c>
      <c r="F20" s="44">
        <f>'фин МП'!G134</f>
        <v>0</v>
      </c>
      <c r="G20" s="44">
        <f>'фин МП'!H134</f>
        <v>0</v>
      </c>
      <c r="H20" s="44">
        <f>'фин МП'!I134</f>
        <v>0</v>
      </c>
      <c r="I20" s="44">
        <f>SUM(C20:H20)</f>
        <v>0</v>
      </c>
    </row>
    <row r="21" spans="1:9" ht="15.75" customHeight="1" x14ac:dyDescent="0.25">
      <c r="A21" s="8" t="s">
        <v>25</v>
      </c>
      <c r="B21" s="22" t="s">
        <v>21</v>
      </c>
      <c r="C21" s="44">
        <f>'фин МП'!D135</f>
        <v>0</v>
      </c>
      <c r="D21" s="44">
        <f>'фин МП'!E135</f>
        <v>0</v>
      </c>
      <c r="E21" s="44">
        <f>'фин МП'!F135</f>
        <v>0</v>
      </c>
      <c r="F21" s="44">
        <f>'фин МП'!G135</f>
        <v>0</v>
      </c>
      <c r="G21" s="44">
        <f>'фин МП'!H135</f>
        <v>0</v>
      </c>
      <c r="H21" s="44">
        <f>'фин МП'!I135</f>
        <v>0</v>
      </c>
      <c r="I21" s="44">
        <f>SUM(C21:H21)</f>
        <v>0</v>
      </c>
    </row>
    <row r="22" spans="1:9" ht="18" customHeight="1" x14ac:dyDescent="0.25">
      <c r="A22" s="8" t="s">
        <v>26</v>
      </c>
      <c r="B22" s="22" t="s">
        <v>22</v>
      </c>
      <c r="C22" s="44">
        <f>'фин МП'!D136</f>
        <v>0</v>
      </c>
      <c r="D22" s="44">
        <f>'фин МП'!E136</f>
        <v>0</v>
      </c>
      <c r="E22" s="44">
        <f>'фин МП'!F136</f>
        <v>0</v>
      </c>
      <c r="F22" s="44">
        <f>'фин МП'!G136</f>
        <v>0</v>
      </c>
      <c r="G22" s="44">
        <f>'фин МП'!H136</f>
        <v>0</v>
      </c>
      <c r="H22" s="44">
        <f>'фин МП'!I136</f>
        <v>0</v>
      </c>
      <c r="I22" s="44">
        <f>SUM(C22:H22)</f>
        <v>0</v>
      </c>
    </row>
    <row r="23" spans="1:9" ht="80.25" customHeight="1" x14ac:dyDescent="0.25">
      <c r="A23" s="8" t="s">
        <v>9</v>
      </c>
      <c r="B23" s="22" t="s">
        <v>175</v>
      </c>
      <c r="C23" s="44">
        <f t="shared" ref="C23:I23" si="6">SUM(C24:C27)</f>
        <v>830</v>
      </c>
      <c r="D23" s="44">
        <f t="shared" si="6"/>
        <v>100</v>
      </c>
      <c r="E23" s="44">
        <f t="shared" si="6"/>
        <v>100</v>
      </c>
      <c r="F23" s="44">
        <f t="shared" si="6"/>
        <v>0</v>
      </c>
      <c r="G23" s="44">
        <f t="shared" si="6"/>
        <v>0</v>
      </c>
      <c r="H23" s="44">
        <f t="shared" si="6"/>
        <v>0</v>
      </c>
      <c r="I23" s="44">
        <f t="shared" si="6"/>
        <v>1030</v>
      </c>
    </row>
    <row r="24" spans="1:9" ht="24.75" customHeight="1" x14ac:dyDescent="0.25">
      <c r="A24" s="8" t="s">
        <v>15</v>
      </c>
      <c r="B24" s="22" t="s">
        <v>19</v>
      </c>
      <c r="C24" s="51">
        <v>830</v>
      </c>
      <c r="D24" s="51">
        <v>100</v>
      </c>
      <c r="E24" s="51">
        <v>100</v>
      </c>
      <c r="F24" s="51">
        <f>'фин МП'!G138</f>
        <v>0</v>
      </c>
      <c r="G24" s="51">
        <f>'фин МП'!H138</f>
        <v>0</v>
      </c>
      <c r="H24" s="51">
        <f>'фин МП'!I138</f>
        <v>0</v>
      </c>
      <c r="I24" s="44">
        <f>SUM(C24:H24)</f>
        <v>1030</v>
      </c>
    </row>
    <row r="25" spans="1:9" ht="21.75" customHeight="1" x14ac:dyDescent="0.25">
      <c r="A25" s="8" t="s">
        <v>33</v>
      </c>
      <c r="B25" s="22" t="s">
        <v>20</v>
      </c>
      <c r="C25" s="44">
        <f>'фин МП'!D139</f>
        <v>0</v>
      </c>
      <c r="D25" s="44">
        <f>'фин МП'!E139</f>
        <v>0</v>
      </c>
      <c r="E25" s="44">
        <f>'фин МП'!F139</f>
        <v>0</v>
      </c>
      <c r="F25" s="44">
        <f>'фин МП'!G139</f>
        <v>0</v>
      </c>
      <c r="G25" s="44">
        <f>'фин МП'!H139</f>
        <v>0</v>
      </c>
      <c r="H25" s="44">
        <f>'фин МП'!I139</f>
        <v>0</v>
      </c>
      <c r="I25" s="44">
        <f>SUM(C25:H25)</f>
        <v>0</v>
      </c>
    </row>
    <row r="26" spans="1:9" ht="20.25" customHeight="1" x14ac:dyDescent="0.25">
      <c r="A26" s="8" t="s">
        <v>34</v>
      </c>
      <c r="B26" s="22" t="s">
        <v>21</v>
      </c>
      <c r="C26" s="44">
        <v>0</v>
      </c>
      <c r="D26" s="44">
        <f>'фин МП'!E140</f>
        <v>0</v>
      </c>
      <c r="E26" s="44">
        <f>'фин МП'!F140</f>
        <v>0</v>
      </c>
      <c r="F26" s="44">
        <f>'фин МП'!G140</f>
        <v>0</v>
      </c>
      <c r="G26" s="44">
        <f>'фин МП'!H140</f>
        <v>0</v>
      </c>
      <c r="H26" s="44">
        <f>'фин МП'!I140</f>
        <v>0</v>
      </c>
      <c r="I26" s="44">
        <f>SUM(C26:H26)</f>
        <v>0</v>
      </c>
    </row>
    <row r="27" spans="1:9" ht="18" customHeight="1" x14ac:dyDescent="0.25">
      <c r="A27" s="8" t="s">
        <v>35</v>
      </c>
      <c r="B27" s="22" t="s">
        <v>22</v>
      </c>
      <c r="C27" s="44">
        <f>'фин МП'!D141</f>
        <v>0</v>
      </c>
      <c r="D27" s="44">
        <f>'фин МП'!E141</f>
        <v>0</v>
      </c>
      <c r="E27" s="44">
        <f>'фин МП'!F141</f>
        <v>0</v>
      </c>
      <c r="F27" s="44">
        <f>'фин МП'!G141</f>
        <v>0</v>
      </c>
      <c r="G27" s="44">
        <f>'фин МП'!H141</f>
        <v>0</v>
      </c>
      <c r="H27" s="44">
        <f>'фин МП'!I141</f>
        <v>0</v>
      </c>
      <c r="I27" s="44">
        <f>SUM(C27:H27)</f>
        <v>0</v>
      </c>
    </row>
    <row r="28" spans="1:9" ht="81.599999999999994" customHeight="1" x14ac:dyDescent="0.25">
      <c r="A28" s="8" t="s">
        <v>10</v>
      </c>
      <c r="B28" s="22" t="s">
        <v>177</v>
      </c>
      <c r="C28" s="51">
        <f t="shared" ref="C28:H28" si="7">C29+C30+C31+C32</f>
        <v>760</v>
      </c>
      <c r="D28" s="51">
        <f t="shared" si="7"/>
        <v>160</v>
      </c>
      <c r="E28" s="51">
        <f t="shared" si="7"/>
        <v>160</v>
      </c>
      <c r="F28" s="51">
        <f t="shared" si="7"/>
        <v>0</v>
      </c>
      <c r="G28" s="51">
        <f t="shared" si="7"/>
        <v>0</v>
      </c>
      <c r="H28" s="51">
        <f t="shared" si="7"/>
        <v>0</v>
      </c>
      <c r="I28" s="44">
        <f>SUM(I29:I32)</f>
        <v>1080</v>
      </c>
    </row>
    <row r="29" spans="1:9" ht="18.600000000000001" customHeight="1" x14ac:dyDescent="0.25">
      <c r="A29" s="8" t="s">
        <v>255</v>
      </c>
      <c r="B29" s="22" t="s">
        <v>19</v>
      </c>
      <c r="C29" s="52">
        <v>760</v>
      </c>
      <c r="D29" s="51">
        <v>160</v>
      </c>
      <c r="E29" s="52">
        <v>160</v>
      </c>
      <c r="F29" s="52">
        <v>0</v>
      </c>
      <c r="G29" s="52">
        <v>0</v>
      </c>
      <c r="H29" s="52">
        <v>0</v>
      </c>
      <c r="I29" s="44">
        <f>SUM(C29:H29)</f>
        <v>1080</v>
      </c>
    </row>
    <row r="30" spans="1:9" ht="18.600000000000001" customHeight="1" x14ac:dyDescent="0.25">
      <c r="A30" s="8" t="s">
        <v>256</v>
      </c>
      <c r="B30" s="22" t="s">
        <v>20</v>
      </c>
      <c r="C30" s="52">
        <f>'фин МП'!D144</f>
        <v>0</v>
      </c>
      <c r="D30" s="52">
        <v>0</v>
      </c>
      <c r="E30" s="52">
        <v>0</v>
      </c>
      <c r="F30" s="52">
        <v>0</v>
      </c>
      <c r="G30" s="52">
        <v>0</v>
      </c>
      <c r="H30" s="52">
        <v>0</v>
      </c>
      <c r="I30" s="44">
        <f>SUM(C30:H30)</f>
        <v>0</v>
      </c>
    </row>
    <row r="31" spans="1:9" ht="18.600000000000001" customHeight="1" x14ac:dyDescent="0.25">
      <c r="A31" s="8" t="s">
        <v>257</v>
      </c>
      <c r="B31" s="22" t="s">
        <v>21</v>
      </c>
      <c r="C31" s="52">
        <v>0</v>
      </c>
      <c r="D31" s="52">
        <v>0</v>
      </c>
      <c r="E31" s="52">
        <v>0</v>
      </c>
      <c r="F31" s="52">
        <v>0</v>
      </c>
      <c r="G31" s="52">
        <v>0</v>
      </c>
      <c r="H31" s="52">
        <v>0</v>
      </c>
      <c r="I31" s="44">
        <f>SUM(C31:H31)</f>
        <v>0</v>
      </c>
    </row>
    <row r="32" spans="1:9" ht="18.600000000000001" customHeight="1" x14ac:dyDescent="0.25">
      <c r="A32" s="8" t="s">
        <v>258</v>
      </c>
      <c r="B32" s="22" t="s">
        <v>22</v>
      </c>
      <c r="C32" s="51">
        <v>0</v>
      </c>
      <c r="D32" s="52">
        <v>0</v>
      </c>
      <c r="E32" s="52">
        <v>0</v>
      </c>
      <c r="F32" s="52">
        <v>0</v>
      </c>
      <c r="G32" s="52">
        <v>0</v>
      </c>
      <c r="H32" s="52">
        <v>0</v>
      </c>
      <c r="I32" s="44">
        <f>SUM(C32:H32)</f>
        <v>0</v>
      </c>
    </row>
    <row r="33" spans="1:9" ht="82.5" customHeight="1" x14ac:dyDescent="0.25">
      <c r="A33" s="8" t="s">
        <v>36</v>
      </c>
      <c r="B33" s="22" t="s">
        <v>178</v>
      </c>
      <c r="C33" s="52">
        <f t="shared" ref="C33:H33" si="8">C34+C35+C36+C37</f>
        <v>510</v>
      </c>
      <c r="D33" s="52">
        <f t="shared" si="8"/>
        <v>30</v>
      </c>
      <c r="E33" s="52">
        <f t="shared" si="8"/>
        <v>30</v>
      </c>
      <c r="F33" s="52">
        <f t="shared" si="8"/>
        <v>0</v>
      </c>
      <c r="G33" s="52">
        <f t="shared" si="8"/>
        <v>0</v>
      </c>
      <c r="H33" s="52">
        <f t="shared" si="8"/>
        <v>0</v>
      </c>
      <c r="I33" s="44">
        <f>SUM(I34:I37)</f>
        <v>570</v>
      </c>
    </row>
    <row r="34" spans="1:9" ht="19.899999999999999" customHeight="1" x14ac:dyDescent="0.25">
      <c r="A34" s="23" t="s">
        <v>259</v>
      </c>
      <c r="B34" s="22" t="s">
        <v>19</v>
      </c>
      <c r="C34" s="52">
        <v>510</v>
      </c>
      <c r="D34" s="51">
        <v>30</v>
      </c>
      <c r="E34" s="52">
        <v>30</v>
      </c>
      <c r="F34" s="52">
        <v>0</v>
      </c>
      <c r="G34" s="52">
        <v>0</v>
      </c>
      <c r="H34" s="52">
        <v>0</v>
      </c>
      <c r="I34" s="44">
        <f>SUM(C34:H34)</f>
        <v>570</v>
      </c>
    </row>
    <row r="35" spans="1:9" ht="19.899999999999999" customHeight="1" x14ac:dyDescent="0.25">
      <c r="A35" s="23" t="s">
        <v>260</v>
      </c>
      <c r="B35" s="22" t="s">
        <v>20</v>
      </c>
      <c r="C35" s="52">
        <f>'фин МП'!D149</f>
        <v>0</v>
      </c>
      <c r="D35" s="52">
        <v>0</v>
      </c>
      <c r="E35" s="52">
        <v>0</v>
      </c>
      <c r="F35" s="52">
        <v>0</v>
      </c>
      <c r="G35" s="52">
        <v>0</v>
      </c>
      <c r="H35" s="52">
        <v>0</v>
      </c>
      <c r="I35" s="44">
        <f>SUM(C35:H35)</f>
        <v>0</v>
      </c>
    </row>
    <row r="36" spans="1:9" ht="19.899999999999999" customHeight="1" x14ac:dyDescent="0.25">
      <c r="A36" s="23" t="s">
        <v>261</v>
      </c>
      <c r="B36" s="22" t="s">
        <v>21</v>
      </c>
      <c r="C36" s="51">
        <v>0</v>
      </c>
      <c r="D36" s="52">
        <v>0</v>
      </c>
      <c r="E36" s="52">
        <v>0</v>
      </c>
      <c r="F36" s="52">
        <v>0</v>
      </c>
      <c r="G36" s="52">
        <v>0</v>
      </c>
      <c r="H36" s="52">
        <v>0</v>
      </c>
      <c r="I36" s="44">
        <f>SUM(C36:H36)</f>
        <v>0</v>
      </c>
    </row>
    <row r="37" spans="1:9" ht="19.899999999999999" customHeight="1" x14ac:dyDescent="0.25">
      <c r="A37" s="23" t="s">
        <v>262</v>
      </c>
      <c r="B37" s="22" t="s">
        <v>22</v>
      </c>
      <c r="C37" s="52">
        <f>'фин МП'!D151</f>
        <v>0</v>
      </c>
      <c r="D37" s="52">
        <v>0</v>
      </c>
      <c r="E37" s="52">
        <v>0</v>
      </c>
      <c r="F37" s="52">
        <v>0</v>
      </c>
      <c r="G37" s="52">
        <v>0</v>
      </c>
      <c r="H37" s="52">
        <v>0</v>
      </c>
      <c r="I37" s="44">
        <f>SUM(C37:H37)</f>
        <v>0</v>
      </c>
    </row>
    <row r="38" spans="1:9" ht="82.5" customHeight="1" x14ac:dyDescent="0.25">
      <c r="A38" s="8" t="s">
        <v>101</v>
      </c>
      <c r="B38" s="22" t="s">
        <v>181</v>
      </c>
      <c r="C38" s="52">
        <f t="shared" ref="C38:H38" si="9">C39+C40+C41+C42</f>
        <v>50</v>
      </c>
      <c r="D38" s="52">
        <f t="shared" si="9"/>
        <v>80</v>
      </c>
      <c r="E38" s="52">
        <f t="shared" si="9"/>
        <v>80</v>
      </c>
      <c r="F38" s="52">
        <f t="shared" si="9"/>
        <v>0</v>
      </c>
      <c r="G38" s="52">
        <f t="shared" si="9"/>
        <v>0</v>
      </c>
      <c r="H38" s="52">
        <f t="shared" si="9"/>
        <v>0</v>
      </c>
      <c r="I38" s="44">
        <f>SUM(I39:I42)</f>
        <v>210</v>
      </c>
    </row>
    <row r="39" spans="1:9" ht="16.899999999999999" customHeight="1" x14ac:dyDescent="0.25">
      <c r="A39" s="24" t="s">
        <v>263</v>
      </c>
      <c r="B39" s="22" t="s">
        <v>19</v>
      </c>
      <c r="C39" s="52">
        <v>50</v>
      </c>
      <c r="D39" s="51">
        <v>80</v>
      </c>
      <c r="E39" s="52">
        <v>80</v>
      </c>
      <c r="F39" s="52">
        <v>0</v>
      </c>
      <c r="G39" s="52">
        <v>0</v>
      </c>
      <c r="H39" s="52">
        <v>0</v>
      </c>
      <c r="I39" s="44">
        <f>SUM(C39:H39)</f>
        <v>210</v>
      </c>
    </row>
    <row r="40" spans="1:9" ht="16.899999999999999" customHeight="1" x14ac:dyDescent="0.25">
      <c r="A40" s="24" t="s">
        <v>264</v>
      </c>
      <c r="B40" s="22" t="s">
        <v>20</v>
      </c>
      <c r="C40" s="51">
        <v>0</v>
      </c>
      <c r="D40" s="52">
        <v>0</v>
      </c>
      <c r="E40" s="52">
        <v>0</v>
      </c>
      <c r="F40" s="52">
        <v>0</v>
      </c>
      <c r="G40" s="52">
        <v>0</v>
      </c>
      <c r="H40" s="52">
        <v>0</v>
      </c>
      <c r="I40" s="44">
        <f>SUM(C40:H40)</f>
        <v>0</v>
      </c>
    </row>
    <row r="41" spans="1:9" ht="16.899999999999999" customHeight="1" x14ac:dyDescent="0.25">
      <c r="A41" s="24" t="s">
        <v>265</v>
      </c>
      <c r="B41" s="22" t="s">
        <v>21</v>
      </c>
      <c r="C41" s="52">
        <v>0</v>
      </c>
      <c r="D41" s="52">
        <v>0</v>
      </c>
      <c r="E41" s="52">
        <v>0</v>
      </c>
      <c r="F41" s="52">
        <v>0</v>
      </c>
      <c r="G41" s="52">
        <v>0</v>
      </c>
      <c r="H41" s="52">
        <v>0</v>
      </c>
      <c r="I41" s="44">
        <f>SUM(C41:H41)</f>
        <v>0</v>
      </c>
    </row>
    <row r="42" spans="1:9" ht="16.899999999999999" customHeight="1" x14ac:dyDescent="0.25">
      <c r="A42" s="24" t="s">
        <v>266</v>
      </c>
      <c r="B42" s="22" t="s">
        <v>22</v>
      </c>
      <c r="C42" s="52">
        <f>'фин МП'!D156</f>
        <v>0</v>
      </c>
      <c r="D42" s="52">
        <v>0</v>
      </c>
      <c r="E42" s="52">
        <v>0</v>
      </c>
      <c r="F42" s="52">
        <v>0</v>
      </c>
      <c r="G42" s="52">
        <v>0</v>
      </c>
      <c r="H42" s="52">
        <v>0</v>
      </c>
      <c r="I42" s="44">
        <f>SUM(C42:H42)</f>
        <v>0</v>
      </c>
    </row>
    <row r="43" spans="1:9" ht="83.25" customHeight="1" x14ac:dyDescent="0.25">
      <c r="A43" s="8" t="s">
        <v>103</v>
      </c>
      <c r="B43" s="22" t="s">
        <v>245</v>
      </c>
      <c r="C43" s="53">
        <f t="shared" ref="C43:H43" si="10">C44+C45+C46+C47</f>
        <v>238</v>
      </c>
      <c r="D43" s="53">
        <f t="shared" si="10"/>
        <v>38</v>
      </c>
      <c r="E43" s="53">
        <f t="shared" si="10"/>
        <v>38</v>
      </c>
      <c r="F43" s="53">
        <f t="shared" si="10"/>
        <v>0</v>
      </c>
      <c r="G43" s="53">
        <f t="shared" si="10"/>
        <v>0</v>
      </c>
      <c r="H43" s="53">
        <f t="shared" si="10"/>
        <v>0</v>
      </c>
      <c r="I43" s="44">
        <f>SUM(I44:I47)</f>
        <v>314</v>
      </c>
    </row>
    <row r="44" spans="1:9" ht="15.75" x14ac:dyDescent="0.25">
      <c r="A44" s="24" t="s">
        <v>108</v>
      </c>
      <c r="B44" s="22" t="s">
        <v>19</v>
      </c>
      <c r="C44" s="51">
        <v>238</v>
      </c>
      <c r="D44" s="51">
        <v>38</v>
      </c>
      <c r="E44" s="52">
        <v>38</v>
      </c>
      <c r="F44" s="52">
        <v>0</v>
      </c>
      <c r="G44" s="52">
        <v>0</v>
      </c>
      <c r="H44" s="52">
        <v>0</v>
      </c>
      <c r="I44" s="44">
        <f>SUM(C44:H44)</f>
        <v>314</v>
      </c>
    </row>
    <row r="45" spans="1:9" ht="15.75" x14ac:dyDescent="0.25">
      <c r="A45" s="24" t="s">
        <v>109</v>
      </c>
      <c r="B45" s="22" t="s">
        <v>20</v>
      </c>
      <c r="C45" s="52">
        <v>0</v>
      </c>
      <c r="D45" s="52">
        <v>0</v>
      </c>
      <c r="E45" s="52">
        <v>0</v>
      </c>
      <c r="F45" s="52">
        <v>0</v>
      </c>
      <c r="G45" s="52">
        <v>0</v>
      </c>
      <c r="H45" s="52">
        <v>0</v>
      </c>
      <c r="I45" s="44">
        <f>SUM(C45:H45)</f>
        <v>0</v>
      </c>
    </row>
    <row r="46" spans="1:9" ht="15.75" x14ac:dyDescent="0.25">
      <c r="A46" s="24" t="s">
        <v>110</v>
      </c>
      <c r="B46" s="22" t="s">
        <v>21</v>
      </c>
      <c r="C46" s="52">
        <v>0</v>
      </c>
      <c r="D46" s="52">
        <v>0</v>
      </c>
      <c r="E46" s="52">
        <v>0</v>
      </c>
      <c r="F46" s="52">
        <v>0</v>
      </c>
      <c r="G46" s="52">
        <v>0</v>
      </c>
      <c r="H46" s="52">
        <v>0</v>
      </c>
      <c r="I46" s="44">
        <f>SUM(C46:H46)</f>
        <v>0</v>
      </c>
    </row>
    <row r="47" spans="1:9" ht="15.75" x14ac:dyDescent="0.25">
      <c r="A47" s="24" t="s">
        <v>111</v>
      </c>
      <c r="B47" s="22" t="s">
        <v>22</v>
      </c>
      <c r="C47" s="52">
        <v>0</v>
      </c>
      <c r="D47" s="52">
        <v>0</v>
      </c>
      <c r="E47" s="52">
        <v>0</v>
      </c>
      <c r="F47" s="52">
        <v>0</v>
      </c>
      <c r="G47" s="52">
        <v>0</v>
      </c>
      <c r="H47" s="52">
        <v>0</v>
      </c>
      <c r="I47" s="44">
        <f>SUM(C47:H47)</f>
        <v>0</v>
      </c>
    </row>
    <row r="48" spans="1:9" ht="78.75" x14ac:dyDescent="0.25">
      <c r="A48" s="8" t="s">
        <v>102</v>
      </c>
      <c r="B48" s="22" t="s">
        <v>182</v>
      </c>
      <c r="C48" s="51">
        <f t="shared" ref="C48:H48" si="11">C49+C50+C51+C52</f>
        <v>735</v>
      </c>
      <c r="D48" s="51">
        <f t="shared" si="11"/>
        <v>15</v>
      </c>
      <c r="E48" s="51">
        <f t="shared" si="11"/>
        <v>15</v>
      </c>
      <c r="F48" s="51">
        <f t="shared" si="11"/>
        <v>0</v>
      </c>
      <c r="G48" s="51">
        <f t="shared" si="11"/>
        <v>0</v>
      </c>
      <c r="H48" s="51">
        <f t="shared" si="11"/>
        <v>0</v>
      </c>
      <c r="I48" s="44">
        <f>SUM(I49:I52)</f>
        <v>765</v>
      </c>
    </row>
    <row r="49" spans="1:9" ht="15.75" x14ac:dyDescent="0.25">
      <c r="A49" s="24" t="s">
        <v>112</v>
      </c>
      <c r="B49" s="22" t="s">
        <v>19</v>
      </c>
      <c r="C49" s="52">
        <v>735</v>
      </c>
      <c r="D49" s="51">
        <v>15</v>
      </c>
      <c r="E49" s="52">
        <v>15</v>
      </c>
      <c r="F49" s="52">
        <v>0</v>
      </c>
      <c r="G49" s="52">
        <v>0</v>
      </c>
      <c r="H49" s="52">
        <v>0</v>
      </c>
      <c r="I49" s="44">
        <f>SUM(C49:H49)</f>
        <v>765</v>
      </c>
    </row>
    <row r="50" spans="1:9" ht="15.75" x14ac:dyDescent="0.25">
      <c r="A50" s="24" t="s">
        <v>113</v>
      </c>
      <c r="B50" s="22" t="s">
        <v>20</v>
      </c>
      <c r="C50" s="52">
        <v>0</v>
      </c>
      <c r="D50" s="52">
        <v>0</v>
      </c>
      <c r="E50" s="52">
        <v>0</v>
      </c>
      <c r="F50" s="52">
        <v>0</v>
      </c>
      <c r="G50" s="52">
        <v>0</v>
      </c>
      <c r="H50" s="52">
        <v>0</v>
      </c>
      <c r="I50" s="44">
        <f>SUM(C50:H50)</f>
        <v>0</v>
      </c>
    </row>
    <row r="51" spans="1:9" ht="15.75" x14ac:dyDescent="0.25">
      <c r="A51" s="24" t="s">
        <v>114</v>
      </c>
      <c r="B51" s="22" t="s">
        <v>21</v>
      </c>
      <c r="C51" s="52">
        <v>0</v>
      </c>
      <c r="D51" s="52">
        <v>0</v>
      </c>
      <c r="E51" s="52">
        <v>0</v>
      </c>
      <c r="F51" s="52">
        <v>0</v>
      </c>
      <c r="G51" s="52">
        <v>0</v>
      </c>
      <c r="H51" s="52">
        <v>0</v>
      </c>
      <c r="I51" s="44">
        <f>SUM(C51:H51)</f>
        <v>0</v>
      </c>
    </row>
    <row r="52" spans="1:9" ht="15.75" x14ac:dyDescent="0.25">
      <c r="A52" s="24" t="s">
        <v>115</v>
      </c>
      <c r="B52" s="22" t="s">
        <v>22</v>
      </c>
      <c r="C52" s="51">
        <v>0</v>
      </c>
      <c r="D52" s="52">
        <v>0</v>
      </c>
      <c r="E52" s="52">
        <v>0</v>
      </c>
      <c r="F52" s="52">
        <v>0</v>
      </c>
      <c r="G52" s="52">
        <v>0</v>
      </c>
      <c r="H52" s="52">
        <v>0</v>
      </c>
      <c r="I52" s="44">
        <f>SUM(C52:H52)</f>
        <v>0</v>
      </c>
    </row>
    <row r="53" spans="1:9" ht="78.75" x14ac:dyDescent="0.25">
      <c r="A53" s="8" t="s">
        <v>104</v>
      </c>
      <c r="B53" s="22" t="s">
        <v>183</v>
      </c>
      <c r="C53" s="52">
        <f t="shared" ref="C53:H53" si="12">C54+C55+C56+C57</f>
        <v>300</v>
      </c>
      <c r="D53" s="52">
        <f t="shared" si="12"/>
        <v>90</v>
      </c>
      <c r="E53" s="52">
        <f t="shared" si="12"/>
        <v>90</v>
      </c>
      <c r="F53" s="52">
        <f t="shared" si="12"/>
        <v>0</v>
      </c>
      <c r="G53" s="52">
        <f t="shared" si="12"/>
        <v>0</v>
      </c>
      <c r="H53" s="52">
        <f t="shared" si="12"/>
        <v>0</v>
      </c>
      <c r="I53" s="44">
        <f>SUM(I54:I57)</f>
        <v>480</v>
      </c>
    </row>
    <row r="54" spans="1:9" ht="15.75" x14ac:dyDescent="0.25">
      <c r="A54" s="24" t="s">
        <v>116</v>
      </c>
      <c r="B54" s="22" t="s">
        <v>19</v>
      </c>
      <c r="C54" s="52">
        <v>300</v>
      </c>
      <c r="D54" s="52">
        <v>90</v>
      </c>
      <c r="E54" s="52">
        <v>90</v>
      </c>
      <c r="F54" s="52">
        <v>0</v>
      </c>
      <c r="G54" s="52">
        <v>0</v>
      </c>
      <c r="H54" s="52">
        <v>0</v>
      </c>
      <c r="I54" s="44">
        <f>SUM(C54:H54)</f>
        <v>480</v>
      </c>
    </row>
    <row r="55" spans="1:9" ht="15.75" x14ac:dyDescent="0.25">
      <c r="A55" s="24" t="s">
        <v>117</v>
      </c>
      <c r="B55" s="22" t="s">
        <v>20</v>
      </c>
      <c r="C55" s="52">
        <v>0</v>
      </c>
      <c r="D55" s="52">
        <v>0</v>
      </c>
      <c r="E55" s="52">
        <v>0</v>
      </c>
      <c r="F55" s="52">
        <v>0</v>
      </c>
      <c r="G55" s="52">
        <v>0</v>
      </c>
      <c r="H55" s="52">
        <v>0</v>
      </c>
      <c r="I55" s="44">
        <f>SUM(C55:H55)</f>
        <v>0</v>
      </c>
    </row>
    <row r="56" spans="1:9" ht="15.75" x14ac:dyDescent="0.25">
      <c r="A56" s="24" t="s">
        <v>118</v>
      </c>
      <c r="B56" s="22" t="s">
        <v>21</v>
      </c>
      <c r="C56" s="51">
        <v>0</v>
      </c>
      <c r="D56" s="52">
        <v>0</v>
      </c>
      <c r="E56" s="52">
        <v>0</v>
      </c>
      <c r="F56" s="52">
        <v>0</v>
      </c>
      <c r="G56" s="52">
        <v>0</v>
      </c>
      <c r="H56" s="52">
        <v>0</v>
      </c>
      <c r="I56" s="44">
        <f>SUM(C56:H56)</f>
        <v>0</v>
      </c>
    </row>
    <row r="57" spans="1:9" ht="15.75" x14ac:dyDescent="0.25">
      <c r="A57" s="24" t="s">
        <v>119</v>
      </c>
      <c r="B57" s="22" t="s">
        <v>22</v>
      </c>
      <c r="C57" s="52">
        <v>0</v>
      </c>
      <c r="D57" s="52">
        <v>0</v>
      </c>
      <c r="E57" s="52">
        <v>0</v>
      </c>
      <c r="F57" s="52">
        <v>0</v>
      </c>
      <c r="G57" s="52">
        <v>0</v>
      </c>
      <c r="H57" s="52">
        <v>0</v>
      </c>
      <c r="I57" s="44">
        <f>SUM(C57:H57)</f>
        <v>0</v>
      </c>
    </row>
    <row r="58" spans="1:9" ht="78.75" x14ac:dyDescent="0.25">
      <c r="A58" s="8" t="s">
        <v>105</v>
      </c>
      <c r="B58" s="22" t="s">
        <v>184</v>
      </c>
      <c r="C58" s="52">
        <f t="shared" ref="C58:H58" si="13">C59+C60+C61+C62</f>
        <v>382.24</v>
      </c>
      <c r="D58" s="52">
        <f t="shared" si="13"/>
        <v>29.6</v>
      </c>
      <c r="E58" s="52">
        <f t="shared" si="13"/>
        <v>29.6</v>
      </c>
      <c r="F58" s="52">
        <f t="shared" si="13"/>
        <v>0</v>
      </c>
      <c r="G58" s="52">
        <f t="shared" si="13"/>
        <v>0</v>
      </c>
      <c r="H58" s="52">
        <f t="shared" si="13"/>
        <v>0</v>
      </c>
      <c r="I58" s="44">
        <f>SUM(I59:I62)</f>
        <v>441.44000000000005</v>
      </c>
    </row>
    <row r="59" spans="1:9" ht="15.75" x14ac:dyDescent="0.25">
      <c r="A59" s="24" t="s">
        <v>120</v>
      </c>
      <c r="B59" s="22" t="s">
        <v>19</v>
      </c>
      <c r="C59" s="52">
        <v>382.24</v>
      </c>
      <c r="D59" s="52">
        <v>29.6</v>
      </c>
      <c r="E59" s="52">
        <v>29.6</v>
      </c>
      <c r="F59" s="52">
        <v>0</v>
      </c>
      <c r="G59" s="52">
        <v>0</v>
      </c>
      <c r="H59" s="52">
        <v>0</v>
      </c>
      <c r="I59" s="44">
        <f>SUM(C59:H59)</f>
        <v>441.44000000000005</v>
      </c>
    </row>
    <row r="60" spans="1:9" ht="15.75" x14ac:dyDescent="0.25">
      <c r="A60" s="24" t="s">
        <v>121</v>
      </c>
      <c r="B60" s="22" t="s">
        <v>20</v>
      </c>
      <c r="C60" s="52">
        <v>0</v>
      </c>
      <c r="D60" s="52">
        <v>0</v>
      </c>
      <c r="E60" s="52">
        <v>0</v>
      </c>
      <c r="F60" s="52">
        <v>0</v>
      </c>
      <c r="G60" s="52">
        <v>0</v>
      </c>
      <c r="H60" s="52">
        <v>0</v>
      </c>
      <c r="I60" s="44">
        <f>SUM(C60:H60)</f>
        <v>0</v>
      </c>
    </row>
    <row r="61" spans="1:9" ht="15.75" x14ac:dyDescent="0.25">
      <c r="A61" s="24" t="s">
        <v>122</v>
      </c>
      <c r="B61" s="22" t="s">
        <v>21</v>
      </c>
      <c r="C61" s="52">
        <v>0</v>
      </c>
      <c r="D61" s="52">
        <v>0</v>
      </c>
      <c r="E61" s="52">
        <v>0</v>
      </c>
      <c r="F61" s="52">
        <v>0</v>
      </c>
      <c r="G61" s="52">
        <v>0</v>
      </c>
      <c r="H61" s="52">
        <v>0</v>
      </c>
      <c r="I61" s="44">
        <f>SUM(C61:H61)</f>
        <v>0</v>
      </c>
    </row>
    <row r="62" spans="1:9" ht="15.75" x14ac:dyDescent="0.25">
      <c r="A62" s="24" t="s">
        <v>123</v>
      </c>
      <c r="B62" s="22" t="s">
        <v>22</v>
      </c>
      <c r="C62" s="52">
        <v>0</v>
      </c>
      <c r="D62" s="52">
        <v>0</v>
      </c>
      <c r="E62" s="52">
        <v>0</v>
      </c>
      <c r="F62" s="52">
        <v>0</v>
      </c>
      <c r="G62" s="52">
        <v>0</v>
      </c>
      <c r="H62" s="52">
        <v>0</v>
      </c>
      <c r="I62" s="44">
        <f>SUM(C62:H62)</f>
        <v>0</v>
      </c>
    </row>
    <row r="63" spans="1:9" ht="15.75" x14ac:dyDescent="0.25">
      <c r="A63" s="41" t="s">
        <v>67</v>
      </c>
      <c r="B63" s="40" t="s">
        <v>159</v>
      </c>
      <c r="C63" s="54">
        <f t="shared" ref="C63:H63" si="14">C64+C65+C66+C67</f>
        <v>15146.16</v>
      </c>
      <c r="D63" s="54">
        <f t="shared" si="14"/>
        <v>6507.02</v>
      </c>
      <c r="E63" s="54">
        <f t="shared" si="14"/>
        <v>6507.02</v>
      </c>
      <c r="F63" s="55">
        <f t="shared" si="14"/>
        <v>0</v>
      </c>
      <c r="G63" s="55">
        <f t="shared" si="14"/>
        <v>0</v>
      </c>
      <c r="H63" s="55">
        <f t="shared" si="14"/>
        <v>0</v>
      </c>
      <c r="I63" s="49">
        <f>SUM(I64:I67)</f>
        <v>28160.2</v>
      </c>
    </row>
    <row r="64" spans="1:9" ht="15.75" x14ac:dyDescent="0.25">
      <c r="A64" s="42" t="s">
        <v>152</v>
      </c>
      <c r="B64" s="40" t="s">
        <v>19</v>
      </c>
      <c r="C64" s="50">
        <f t="shared" ref="C64:H64" si="15">C69+C74+C79+C84+C89+C94+C99+C104+C109+C114+C119</f>
        <v>15146.16</v>
      </c>
      <c r="D64" s="50">
        <f t="shared" si="15"/>
        <v>6507.02</v>
      </c>
      <c r="E64" s="50">
        <f t="shared" si="15"/>
        <v>6507.02</v>
      </c>
      <c r="F64" s="50">
        <f t="shared" si="15"/>
        <v>0</v>
      </c>
      <c r="G64" s="50">
        <f t="shared" si="15"/>
        <v>0</v>
      </c>
      <c r="H64" s="50">
        <f t="shared" si="15"/>
        <v>0</v>
      </c>
      <c r="I64" s="49">
        <f>SUM(C64:H64)</f>
        <v>28160.2</v>
      </c>
    </row>
    <row r="65" spans="1:11" ht="15.75" x14ac:dyDescent="0.25">
      <c r="A65" s="42" t="s">
        <v>153</v>
      </c>
      <c r="B65" s="40" t="s">
        <v>20</v>
      </c>
      <c r="C65" s="50">
        <f t="shared" ref="C65:H67" si="16">C70+C75+C80+C85+C90+C95+C100+C105+C110+C115+C120</f>
        <v>0</v>
      </c>
      <c r="D65" s="50">
        <f t="shared" si="16"/>
        <v>0</v>
      </c>
      <c r="E65" s="50">
        <f t="shared" si="16"/>
        <v>0</v>
      </c>
      <c r="F65" s="50">
        <f t="shared" si="16"/>
        <v>0</v>
      </c>
      <c r="G65" s="50">
        <f t="shared" si="16"/>
        <v>0</v>
      </c>
      <c r="H65" s="50">
        <f t="shared" si="16"/>
        <v>0</v>
      </c>
      <c r="I65" s="49">
        <f>SUM(C65:H65)</f>
        <v>0</v>
      </c>
    </row>
    <row r="66" spans="1:11" ht="15.75" x14ac:dyDescent="0.25">
      <c r="A66" s="42" t="s">
        <v>185</v>
      </c>
      <c r="B66" s="40" t="s">
        <v>21</v>
      </c>
      <c r="C66" s="50">
        <f t="shared" si="16"/>
        <v>0</v>
      </c>
      <c r="D66" s="50">
        <f t="shared" si="16"/>
        <v>0</v>
      </c>
      <c r="E66" s="50">
        <f t="shared" si="16"/>
        <v>0</v>
      </c>
      <c r="F66" s="50">
        <f t="shared" si="16"/>
        <v>0</v>
      </c>
      <c r="G66" s="50">
        <f t="shared" si="16"/>
        <v>0</v>
      </c>
      <c r="H66" s="50">
        <f t="shared" si="16"/>
        <v>0</v>
      </c>
      <c r="I66" s="49">
        <f>SUM(C66:H66)</f>
        <v>0</v>
      </c>
    </row>
    <row r="67" spans="1:11" ht="15.75" x14ac:dyDescent="0.25">
      <c r="A67" s="42" t="s">
        <v>186</v>
      </c>
      <c r="B67" s="40" t="s">
        <v>22</v>
      </c>
      <c r="C67" s="50">
        <f t="shared" si="16"/>
        <v>0</v>
      </c>
      <c r="D67" s="50">
        <f t="shared" si="16"/>
        <v>0</v>
      </c>
      <c r="E67" s="50">
        <f t="shared" si="16"/>
        <v>0</v>
      </c>
      <c r="F67" s="50">
        <f t="shared" si="16"/>
        <v>0</v>
      </c>
      <c r="G67" s="50">
        <f t="shared" si="16"/>
        <v>0</v>
      </c>
      <c r="H67" s="50">
        <f t="shared" si="16"/>
        <v>0</v>
      </c>
      <c r="I67" s="49">
        <f>SUM(C67:H67)</f>
        <v>0</v>
      </c>
    </row>
    <row r="68" spans="1:11" ht="63" x14ac:dyDescent="0.25">
      <c r="A68" s="8" t="s">
        <v>152</v>
      </c>
      <c r="B68" s="22" t="s">
        <v>187</v>
      </c>
      <c r="C68" s="51">
        <f t="shared" ref="C68:H68" si="17">C69+C70+C71+C72</f>
        <v>100</v>
      </c>
      <c r="D68" s="51">
        <f t="shared" si="17"/>
        <v>25</v>
      </c>
      <c r="E68" s="51">
        <f t="shared" si="17"/>
        <v>25</v>
      </c>
      <c r="F68" s="51">
        <f t="shared" si="17"/>
        <v>0</v>
      </c>
      <c r="G68" s="51">
        <f t="shared" si="17"/>
        <v>0</v>
      </c>
      <c r="H68" s="51">
        <f t="shared" si="17"/>
        <v>0</v>
      </c>
      <c r="I68" s="44">
        <f>H68+G68+F68+E68+D68+C68</f>
        <v>150</v>
      </c>
    </row>
    <row r="69" spans="1:11" ht="15.75" x14ac:dyDescent="0.25">
      <c r="A69" s="24" t="s">
        <v>188</v>
      </c>
      <c r="B69" s="22" t="s">
        <v>19</v>
      </c>
      <c r="C69" s="52">
        <v>100</v>
      </c>
      <c r="D69" s="52">
        <v>25</v>
      </c>
      <c r="E69" s="52">
        <v>25</v>
      </c>
      <c r="F69" s="52">
        <v>0</v>
      </c>
      <c r="G69" s="52">
        <v>0</v>
      </c>
      <c r="H69" s="52">
        <v>0</v>
      </c>
      <c r="I69" s="44">
        <f t="shared" ref="I69:I137" si="18">H69+G69+F69+E69+D69+C69</f>
        <v>150</v>
      </c>
    </row>
    <row r="70" spans="1:11" ht="15.75" x14ac:dyDescent="0.25">
      <c r="A70" s="24" t="s">
        <v>189</v>
      </c>
      <c r="B70" s="22" t="s">
        <v>20</v>
      </c>
      <c r="C70" s="52">
        <v>0</v>
      </c>
      <c r="D70" s="52">
        <v>0</v>
      </c>
      <c r="E70" s="52">
        <v>0</v>
      </c>
      <c r="F70" s="52">
        <v>0</v>
      </c>
      <c r="G70" s="52">
        <v>0</v>
      </c>
      <c r="H70" s="52">
        <v>0</v>
      </c>
      <c r="I70" s="44">
        <f t="shared" si="18"/>
        <v>0</v>
      </c>
    </row>
    <row r="71" spans="1:11" ht="15.75" x14ac:dyDescent="0.25">
      <c r="A71" s="24" t="s">
        <v>190</v>
      </c>
      <c r="B71" s="22" t="s">
        <v>21</v>
      </c>
      <c r="C71" s="52">
        <v>0</v>
      </c>
      <c r="D71" s="52">
        <v>0</v>
      </c>
      <c r="E71" s="52">
        <v>0</v>
      </c>
      <c r="F71" s="52">
        <v>0</v>
      </c>
      <c r="G71" s="52">
        <v>0</v>
      </c>
      <c r="H71" s="52">
        <v>0</v>
      </c>
      <c r="I71" s="44">
        <f t="shared" si="18"/>
        <v>0</v>
      </c>
    </row>
    <row r="72" spans="1:11" ht="15.75" x14ac:dyDescent="0.25">
      <c r="A72" s="24" t="s">
        <v>191</v>
      </c>
      <c r="B72" s="22" t="s">
        <v>22</v>
      </c>
      <c r="C72" s="52">
        <v>0</v>
      </c>
      <c r="D72" s="52">
        <v>0</v>
      </c>
      <c r="E72" s="52">
        <v>0</v>
      </c>
      <c r="F72" s="52">
        <v>0</v>
      </c>
      <c r="G72" s="52">
        <v>0</v>
      </c>
      <c r="H72" s="52">
        <v>0</v>
      </c>
      <c r="I72" s="44">
        <f t="shared" si="18"/>
        <v>0</v>
      </c>
    </row>
    <row r="73" spans="1:11" ht="69" customHeight="1" x14ac:dyDescent="0.25">
      <c r="A73" s="8" t="s">
        <v>185</v>
      </c>
      <c r="B73" s="22" t="s">
        <v>196</v>
      </c>
      <c r="C73" s="51">
        <f t="shared" ref="C73:H73" si="19">C74+C75+C76+C77</f>
        <v>11050</v>
      </c>
      <c r="D73" s="51">
        <f t="shared" si="19"/>
        <v>2800</v>
      </c>
      <c r="E73" s="51">
        <f t="shared" si="19"/>
        <v>2800</v>
      </c>
      <c r="F73" s="51">
        <f t="shared" si="19"/>
        <v>0</v>
      </c>
      <c r="G73" s="51">
        <f t="shared" si="19"/>
        <v>0</v>
      </c>
      <c r="H73" s="51">
        <f t="shared" si="19"/>
        <v>0</v>
      </c>
      <c r="I73" s="44">
        <f t="shared" si="18"/>
        <v>16650</v>
      </c>
      <c r="K73" t="s">
        <v>176</v>
      </c>
    </row>
    <row r="74" spans="1:11" ht="15.75" x14ac:dyDescent="0.25">
      <c r="A74" s="24" t="s">
        <v>192</v>
      </c>
      <c r="B74" s="22" t="s">
        <v>19</v>
      </c>
      <c r="C74" s="52">
        <v>11050</v>
      </c>
      <c r="D74" s="52">
        <v>2800</v>
      </c>
      <c r="E74" s="52">
        <v>2800</v>
      </c>
      <c r="F74" s="52">
        <v>0</v>
      </c>
      <c r="G74" s="52">
        <v>0</v>
      </c>
      <c r="H74" s="52">
        <v>0</v>
      </c>
      <c r="I74" s="44">
        <f t="shared" si="18"/>
        <v>16650</v>
      </c>
      <c r="K74" t="s">
        <v>179</v>
      </c>
    </row>
    <row r="75" spans="1:11" ht="15.75" x14ac:dyDescent="0.25">
      <c r="A75" s="24" t="s">
        <v>193</v>
      </c>
      <c r="B75" s="22" t="s">
        <v>20</v>
      </c>
      <c r="C75" s="52">
        <v>0</v>
      </c>
      <c r="D75" s="52">
        <v>0</v>
      </c>
      <c r="E75" s="52">
        <v>0</v>
      </c>
      <c r="F75" s="52">
        <v>0</v>
      </c>
      <c r="G75" s="52">
        <v>0</v>
      </c>
      <c r="H75" s="52">
        <v>0</v>
      </c>
      <c r="I75" s="44">
        <f t="shared" si="18"/>
        <v>0</v>
      </c>
      <c r="K75" t="s">
        <v>180</v>
      </c>
    </row>
    <row r="76" spans="1:11" ht="15.75" x14ac:dyDescent="0.25">
      <c r="A76" s="24" t="s">
        <v>194</v>
      </c>
      <c r="B76" s="22" t="s">
        <v>21</v>
      </c>
      <c r="C76" s="52">
        <v>0</v>
      </c>
      <c r="D76" s="52">
        <v>0</v>
      </c>
      <c r="E76" s="52">
        <v>0</v>
      </c>
      <c r="F76" s="52">
        <v>0</v>
      </c>
      <c r="G76" s="52">
        <v>0</v>
      </c>
      <c r="H76" s="52">
        <v>0</v>
      </c>
      <c r="I76" s="44">
        <f t="shared" si="18"/>
        <v>0</v>
      </c>
    </row>
    <row r="77" spans="1:11" ht="15.75" x14ac:dyDescent="0.25">
      <c r="A77" s="24" t="s">
        <v>195</v>
      </c>
      <c r="B77" s="22" t="s">
        <v>22</v>
      </c>
      <c r="C77" s="52">
        <v>0</v>
      </c>
      <c r="D77" s="52">
        <v>0</v>
      </c>
      <c r="E77" s="52">
        <v>0</v>
      </c>
      <c r="F77" s="52">
        <v>0</v>
      </c>
      <c r="G77" s="52">
        <v>0</v>
      </c>
      <c r="H77" s="52">
        <v>0</v>
      </c>
      <c r="I77" s="44">
        <f t="shared" si="18"/>
        <v>0</v>
      </c>
    </row>
    <row r="78" spans="1:11" ht="78" customHeight="1" x14ac:dyDescent="0.25">
      <c r="A78" s="8" t="s">
        <v>186</v>
      </c>
      <c r="B78" s="22" t="s">
        <v>197</v>
      </c>
      <c r="C78" s="52">
        <f t="shared" ref="C78:H78" si="20">C79+C80+C81+C82</f>
        <v>895</v>
      </c>
      <c r="D78" s="52">
        <f t="shared" si="20"/>
        <v>915</v>
      </c>
      <c r="E78" s="52">
        <f t="shared" si="20"/>
        <v>915</v>
      </c>
      <c r="F78" s="52">
        <f t="shared" si="20"/>
        <v>0</v>
      </c>
      <c r="G78" s="52">
        <f t="shared" si="20"/>
        <v>0</v>
      </c>
      <c r="H78" s="52">
        <f t="shared" si="20"/>
        <v>0</v>
      </c>
      <c r="I78" s="44">
        <f t="shared" si="18"/>
        <v>2725</v>
      </c>
    </row>
    <row r="79" spans="1:11" ht="15.75" x14ac:dyDescent="0.25">
      <c r="A79" s="24" t="s">
        <v>198</v>
      </c>
      <c r="B79" s="22" t="s">
        <v>19</v>
      </c>
      <c r="C79" s="52">
        <v>895</v>
      </c>
      <c r="D79" s="52">
        <v>915</v>
      </c>
      <c r="E79" s="52">
        <v>915</v>
      </c>
      <c r="F79" s="52">
        <f>F80+F81+F82+F83</f>
        <v>0</v>
      </c>
      <c r="G79" s="52">
        <f>G80+G81+G82+G83</f>
        <v>0</v>
      </c>
      <c r="H79" s="52">
        <f>H80+H81+H82+H83</f>
        <v>0</v>
      </c>
      <c r="I79" s="44">
        <f t="shared" si="18"/>
        <v>2725</v>
      </c>
    </row>
    <row r="80" spans="1:11" ht="15.75" x14ac:dyDescent="0.25">
      <c r="A80" s="24" t="s">
        <v>199</v>
      </c>
      <c r="B80" s="22" t="s">
        <v>20</v>
      </c>
      <c r="C80" s="52">
        <v>0</v>
      </c>
      <c r="D80" s="52">
        <v>0</v>
      </c>
      <c r="E80" s="52">
        <v>0</v>
      </c>
      <c r="F80" s="52">
        <v>0</v>
      </c>
      <c r="G80" s="52">
        <v>0</v>
      </c>
      <c r="H80" s="52">
        <v>0</v>
      </c>
      <c r="I80" s="44">
        <f t="shared" si="18"/>
        <v>0</v>
      </c>
    </row>
    <row r="81" spans="1:9" ht="15.75" x14ac:dyDescent="0.25">
      <c r="A81" s="24" t="s">
        <v>200</v>
      </c>
      <c r="B81" s="22" t="s">
        <v>21</v>
      </c>
      <c r="C81" s="52">
        <v>0</v>
      </c>
      <c r="D81" s="52">
        <v>0</v>
      </c>
      <c r="E81" s="52">
        <v>0</v>
      </c>
      <c r="F81" s="52">
        <v>0</v>
      </c>
      <c r="G81" s="52">
        <v>0</v>
      </c>
      <c r="H81" s="52">
        <v>0</v>
      </c>
      <c r="I81" s="44">
        <f t="shared" si="18"/>
        <v>0</v>
      </c>
    </row>
    <row r="82" spans="1:9" ht="15.75" x14ac:dyDescent="0.25">
      <c r="A82" s="24" t="s">
        <v>201</v>
      </c>
      <c r="B82" s="22" t="s">
        <v>22</v>
      </c>
      <c r="C82" s="52">
        <v>0</v>
      </c>
      <c r="D82" s="52">
        <v>0</v>
      </c>
      <c r="E82" s="52">
        <v>0</v>
      </c>
      <c r="F82" s="52">
        <v>0</v>
      </c>
      <c r="G82" s="52">
        <v>0</v>
      </c>
      <c r="H82" s="52">
        <v>0</v>
      </c>
      <c r="I82" s="44">
        <f t="shared" si="18"/>
        <v>0</v>
      </c>
    </row>
    <row r="83" spans="1:9" ht="69" customHeight="1" x14ac:dyDescent="0.25">
      <c r="A83" s="8" t="s">
        <v>202</v>
      </c>
      <c r="B83" s="22" t="s">
        <v>207</v>
      </c>
      <c r="C83" s="52">
        <f t="shared" ref="C83:H83" si="21">C84+C85+C86+C87</f>
        <v>1038.22</v>
      </c>
      <c r="D83" s="52">
        <f t="shared" si="21"/>
        <v>890.5</v>
      </c>
      <c r="E83" s="52">
        <f t="shared" si="21"/>
        <v>890.5</v>
      </c>
      <c r="F83" s="52">
        <f t="shared" si="21"/>
        <v>0</v>
      </c>
      <c r="G83" s="52">
        <f t="shared" si="21"/>
        <v>0</v>
      </c>
      <c r="H83" s="52">
        <f t="shared" si="21"/>
        <v>0</v>
      </c>
      <c r="I83" s="44">
        <f t="shared" si="18"/>
        <v>2819.2200000000003</v>
      </c>
    </row>
    <row r="84" spans="1:9" ht="15.75" x14ac:dyDescent="0.25">
      <c r="A84" s="24" t="s">
        <v>203</v>
      </c>
      <c r="B84" s="22" t="s">
        <v>19</v>
      </c>
      <c r="C84" s="52">
        <v>1038.22</v>
      </c>
      <c r="D84" s="52">
        <v>890.5</v>
      </c>
      <c r="E84" s="52">
        <v>890.5</v>
      </c>
      <c r="F84" s="52">
        <f>F85+F86+F87+F88</f>
        <v>0</v>
      </c>
      <c r="G84" s="52">
        <f>G85+G86+G87+G88</f>
        <v>0</v>
      </c>
      <c r="H84" s="52">
        <f>H85+H86+H87+H88</f>
        <v>0</v>
      </c>
      <c r="I84" s="44">
        <f t="shared" si="18"/>
        <v>2819.2200000000003</v>
      </c>
    </row>
    <row r="85" spans="1:9" ht="15.75" x14ac:dyDescent="0.25">
      <c r="A85" s="24" t="s">
        <v>204</v>
      </c>
      <c r="B85" s="22" t="s">
        <v>20</v>
      </c>
      <c r="C85" s="52">
        <v>0</v>
      </c>
      <c r="D85" s="52">
        <v>0</v>
      </c>
      <c r="E85" s="52">
        <v>0</v>
      </c>
      <c r="F85" s="52">
        <v>0</v>
      </c>
      <c r="G85" s="52">
        <v>0</v>
      </c>
      <c r="H85" s="52">
        <v>0</v>
      </c>
      <c r="I85" s="44">
        <f t="shared" si="18"/>
        <v>0</v>
      </c>
    </row>
    <row r="86" spans="1:9" ht="15.75" x14ac:dyDescent="0.25">
      <c r="A86" s="24" t="s">
        <v>205</v>
      </c>
      <c r="B86" s="22" t="s">
        <v>21</v>
      </c>
      <c r="C86" s="52">
        <v>0</v>
      </c>
      <c r="D86" s="52">
        <v>0</v>
      </c>
      <c r="E86" s="52">
        <v>0</v>
      </c>
      <c r="F86" s="52">
        <v>0</v>
      </c>
      <c r="G86" s="52">
        <v>0</v>
      </c>
      <c r="H86" s="52">
        <v>0</v>
      </c>
      <c r="I86" s="44">
        <f t="shared" si="18"/>
        <v>0</v>
      </c>
    </row>
    <row r="87" spans="1:9" ht="15.75" x14ac:dyDescent="0.25">
      <c r="A87" s="24" t="s">
        <v>206</v>
      </c>
      <c r="B87" s="22" t="s">
        <v>22</v>
      </c>
      <c r="C87" s="52">
        <v>0</v>
      </c>
      <c r="D87" s="52">
        <v>0</v>
      </c>
      <c r="E87" s="52">
        <v>0</v>
      </c>
      <c r="F87" s="52">
        <v>0</v>
      </c>
      <c r="G87" s="52">
        <v>0</v>
      </c>
      <c r="H87" s="52">
        <v>0</v>
      </c>
      <c r="I87" s="44">
        <f t="shared" si="18"/>
        <v>0</v>
      </c>
    </row>
    <row r="88" spans="1:9" ht="66" customHeight="1" x14ac:dyDescent="0.25">
      <c r="A88" s="8" t="s">
        <v>208</v>
      </c>
      <c r="B88" s="22" t="s">
        <v>213</v>
      </c>
      <c r="C88" s="52">
        <f t="shared" ref="C88:H88" si="22">C89+C90+C91+C92</f>
        <v>410</v>
      </c>
      <c r="D88" s="52">
        <f t="shared" si="22"/>
        <v>600</v>
      </c>
      <c r="E88" s="52">
        <f t="shared" si="22"/>
        <v>600</v>
      </c>
      <c r="F88" s="52">
        <f t="shared" si="22"/>
        <v>0</v>
      </c>
      <c r="G88" s="52">
        <f t="shared" si="22"/>
        <v>0</v>
      </c>
      <c r="H88" s="52">
        <f t="shared" si="22"/>
        <v>0</v>
      </c>
      <c r="I88" s="44">
        <f t="shared" si="18"/>
        <v>1610</v>
      </c>
    </row>
    <row r="89" spans="1:9" ht="15.75" x14ac:dyDescent="0.25">
      <c r="A89" s="24" t="s">
        <v>209</v>
      </c>
      <c r="B89" s="22" t="s">
        <v>19</v>
      </c>
      <c r="C89" s="52">
        <v>410</v>
      </c>
      <c r="D89" s="52">
        <v>600</v>
      </c>
      <c r="E89" s="52">
        <v>600</v>
      </c>
      <c r="F89" s="52">
        <f>F90+F91+F92+F93</f>
        <v>0</v>
      </c>
      <c r="G89" s="52">
        <f>G90+G91+G92+G93</f>
        <v>0</v>
      </c>
      <c r="H89" s="52">
        <f>H90+H91+H92+H93</f>
        <v>0</v>
      </c>
      <c r="I89" s="44">
        <f t="shared" si="18"/>
        <v>1610</v>
      </c>
    </row>
    <row r="90" spans="1:9" ht="15.75" x14ac:dyDescent="0.25">
      <c r="A90" s="24" t="s">
        <v>210</v>
      </c>
      <c r="B90" s="22" t="s">
        <v>20</v>
      </c>
      <c r="C90" s="52">
        <v>0</v>
      </c>
      <c r="D90" s="52">
        <v>0</v>
      </c>
      <c r="E90" s="52">
        <v>0</v>
      </c>
      <c r="F90" s="52">
        <v>0</v>
      </c>
      <c r="G90" s="52">
        <v>0</v>
      </c>
      <c r="H90" s="52">
        <v>0</v>
      </c>
      <c r="I90" s="44">
        <f t="shared" si="18"/>
        <v>0</v>
      </c>
    </row>
    <row r="91" spans="1:9" ht="15.75" x14ac:dyDescent="0.25">
      <c r="A91" s="24" t="s">
        <v>211</v>
      </c>
      <c r="B91" s="22" t="s">
        <v>21</v>
      </c>
      <c r="C91" s="52">
        <v>0</v>
      </c>
      <c r="D91" s="52">
        <v>0</v>
      </c>
      <c r="E91" s="52">
        <v>0</v>
      </c>
      <c r="F91" s="52">
        <v>0</v>
      </c>
      <c r="G91" s="52">
        <v>0</v>
      </c>
      <c r="H91" s="52">
        <v>0</v>
      </c>
      <c r="I91" s="44">
        <f t="shared" si="18"/>
        <v>0</v>
      </c>
    </row>
    <row r="92" spans="1:9" ht="15.75" x14ac:dyDescent="0.25">
      <c r="A92" s="24" t="s">
        <v>212</v>
      </c>
      <c r="B92" s="22" t="s">
        <v>22</v>
      </c>
      <c r="C92" s="52">
        <v>0</v>
      </c>
      <c r="D92" s="52">
        <v>0</v>
      </c>
      <c r="E92" s="52">
        <v>0</v>
      </c>
      <c r="F92" s="52">
        <v>0</v>
      </c>
      <c r="G92" s="52">
        <v>0</v>
      </c>
      <c r="H92" s="52">
        <v>0</v>
      </c>
      <c r="I92" s="44">
        <f t="shared" si="18"/>
        <v>0</v>
      </c>
    </row>
    <row r="93" spans="1:9" ht="69" customHeight="1" x14ac:dyDescent="0.25">
      <c r="A93" s="8" t="s">
        <v>215</v>
      </c>
      <c r="B93" s="22" t="s">
        <v>250</v>
      </c>
      <c r="C93" s="52">
        <f t="shared" ref="C93:H93" si="23">C94+C95+C96+C97</f>
        <v>185</v>
      </c>
      <c r="D93" s="52">
        <f t="shared" si="23"/>
        <v>185</v>
      </c>
      <c r="E93" s="52">
        <f t="shared" si="23"/>
        <v>185</v>
      </c>
      <c r="F93" s="52">
        <f t="shared" si="23"/>
        <v>0</v>
      </c>
      <c r="G93" s="52">
        <f t="shared" si="23"/>
        <v>0</v>
      </c>
      <c r="H93" s="52">
        <f t="shared" si="23"/>
        <v>0</v>
      </c>
      <c r="I93" s="44">
        <f t="shared" si="18"/>
        <v>555</v>
      </c>
    </row>
    <row r="94" spans="1:9" ht="15.75" x14ac:dyDescent="0.25">
      <c r="A94" s="24" t="s">
        <v>209</v>
      </c>
      <c r="B94" s="22" t="s">
        <v>19</v>
      </c>
      <c r="C94" s="52">
        <v>185</v>
      </c>
      <c r="D94" s="52">
        <v>185</v>
      </c>
      <c r="E94" s="52">
        <v>185</v>
      </c>
      <c r="F94" s="52">
        <f>F95+F96+F97+F98</f>
        <v>0</v>
      </c>
      <c r="G94" s="52">
        <f>G95+G96+G97+G98</f>
        <v>0</v>
      </c>
      <c r="H94" s="52">
        <f>H95+H96+H97+H98</f>
        <v>0</v>
      </c>
      <c r="I94" s="44">
        <f t="shared" si="18"/>
        <v>555</v>
      </c>
    </row>
    <row r="95" spans="1:9" ht="15.75" x14ac:dyDescent="0.25">
      <c r="A95" s="24" t="s">
        <v>210</v>
      </c>
      <c r="B95" s="22" t="s">
        <v>20</v>
      </c>
      <c r="C95" s="52">
        <v>0</v>
      </c>
      <c r="D95" s="52">
        <v>0</v>
      </c>
      <c r="E95" s="52">
        <v>0</v>
      </c>
      <c r="F95" s="52">
        <v>0</v>
      </c>
      <c r="G95" s="52">
        <v>0</v>
      </c>
      <c r="H95" s="52">
        <v>0</v>
      </c>
      <c r="I95" s="44">
        <f t="shared" si="18"/>
        <v>0</v>
      </c>
    </row>
    <row r="96" spans="1:9" ht="15.75" x14ac:dyDescent="0.25">
      <c r="A96" s="24" t="s">
        <v>211</v>
      </c>
      <c r="B96" s="22" t="s">
        <v>21</v>
      </c>
      <c r="C96" s="52">
        <v>0</v>
      </c>
      <c r="D96" s="52">
        <v>0</v>
      </c>
      <c r="E96" s="52">
        <v>0</v>
      </c>
      <c r="F96" s="52">
        <v>0</v>
      </c>
      <c r="G96" s="52">
        <v>0</v>
      </c>
      <c r="H96" s="52">
        <v>0</v>
      </c>
      <c r="I96" s="44">
        <f t="shared" si="18"/>
        <v>0</v>
      </c>
    </row>
    <row r="97" spans="1:9" ht="15.75" x14ac:dyDescent="0.25">
      <c r="A97" s="24" t="s">
        <v>212</v>
      </c>
      <c r="B97" s="22" t="s">
        <v>22</v>
      </c>
      <c r="C97" s="52">
        <v>0</v>
      </c>
      <c r="D97" s="52">
        <v>0</v>
      </c>
      <c r="E97" s="52">
        <v>0</v>
      </c>
      <c r="F97" s="52">
        <v>0</v>
      </c>
      <c r="G97" s="52">
        <v>0</v>
      </c>
      <c r="H97" s="52">
        <v>0</v>
      </c>
      <c r="I97" s="44">
        <f t="shared" si="18"/>
        <v>0</v>
      </c>
    </row>
    <row r="98" spans="1:9" ht="63" x14ac:dyDescent="0.25">
      <c r="A98" s="8" t="s">
        <v>216</v>
      </c>
      <c r="B98" s="22" t="s">
        <v>214</v>
      </c>
      <c r="C98" s="52">
        <f t="shared" ref="C98:H98" si="24">C99+C100+C101+C102</f>
        <v>70</v>
      </c>
      <c r="D98" s="52">
        <f t="shared" si="24"/>
        <v>70</v>
      </c>
      <c r="E98" s="52">
        <f t="shared" si="24"/>
        <v>70</v>
      </c>
      <c r="F98" s="52">
        <f t="shared" si="24"/>
        <v>0</v>
      </c>
      <c r="G98" s="52">
        <f t="shared" si="24"/>
        <v>0</v>
      </c>
      <c r="H98" s="52">
        <f t="shared" si="24"/>
        <v>0</v>
      </c>
      <c r="I98" s="44">
        <f t="shared" si="18"/>
        <v>210</v>
      </c>
    </row>
    <row r="99" spans="1:9" ht="15.75" x14ac:dyDescent="0.25">
      <c r="A99" s="24" t="s">
        <v>209</v>
      </c>
      <c r="B99" s="22" t="s">
        <v>19</v>
      </c>
      <c r="C99" s="52">
        <v>70</v>
      </c>
      <c r="D99" s="52">
        <v>70</v>
      </c>
      <c r="E99" s="52">
        <v>70</v>
      </c>
      <c r="F99" s="52">
        <f>F100+F101+F102+F103</f>
        <v>0</v>
      </c>
      <c r="G99" s="52">
        <f>G100+G101+G102+G103</f>
        <v>0</v>
      </c>
      <c r="H99" s="52">
        <f>H100+H101+H102+H103</f>
        <v>0</v>
      </c>
      <c r="I99" s="44">
        <f t="shared" si="18"/>
        <v>210</v>
      </c>
    </row>
    <row r="100" spans="1:9" ht="15.75" x14ac:dyDescent="0.25">
      <c r="A100" s="24" t="s">
        <v>210</v>
      </c>
      <c r="B100" s="22" t="s">
        <v>20</v>
      </c>
      <c r="C100" s="52">
        <v>0</v>
      </c>
      <c r="D100" s="52">
        <v>0</v>
      </c>
      <c r="E100" s="52">
        <v>0</v>
      </c>
      <c r="F100" s="52">
        <v>0</v>
      </c>
      <c r="G100" s="52">
        <v>0</v>
      </c>
      <c r="H100" s="52">
        <v>0</v>
      </c>
      <c r="I100" s="44">
        <f t="shared" si="18"/>
        <v>0</v>
      </c>
    </row>
    <row r="101" spans="1:9" ht="15.75" x14ac:dyDescent="0.25">
      <c r="A101" s="24" t="s">
        <v>211</v>
      </c>
      <c r="B101" s="22" t="s">
        <v>21</v>
      </c>
      <c r="C101" s="52">
        <v>0</v>
      </c>
      <c r="D101" s="52">
        <v>0</v>
      </c>
      <c r="E101" s="52">
        <v>0</v>
      </c>
      <c r="F101" s="52">
        <v>0</v>
      </c>
      <c r="G101" s="52">
        <v>0</v>
      </c>
      <c r="H101" s="52">
        <v>0</v>
      </c>
      <c r="I101" s="44">
        <f t="shared" si="18"/>
        <v>0</v>
      </c>
    </row>
    <row r="102" spans="1:9" ht="15.75" x14ac:dyDescent="0.25">
      <c r="A102" s="24" t="s">
        <v>212</v>
      </c>
      <c r="B102" s="22" t="s">
        <v>22</v>
      </c>
      <c r="C102" s="52">
        <v>0</v>
      </c>
      <c r="D102" s="52">
        <v>0</v>
      </c>
      <c r="E102" s="52">
        <v>0</v>
      </c>
      <c r="F102" s="52">
        <v>0</v>
      </c>
      <c r="G102" s="52">
        <v>0</v>
      </c>
      <c r="H102" s="52">
        <v>0</v>
      </c>
      <c r="I102" s="44">
        <f t="shared" si="18"/>
        <v>0</v>
      </c>
    </row>
    <row r="103" spans="1:9" ht="63" x14ac:dyDescent="0.25">
      <c r="A103" s="8" t="s">
        <v>218</v>
      </c>
      <c r="B103" s="22" t="s">
        <v>217</v>
      </c>
      <c r="C103" s="52">
        <f t="shared" ref="C103:H103" si="25">C104+C105+C106+C107</f>
        <v>281.42</v>
      </c>
      <c r="D103" s="52">
        <f t="shared" si="25"/>
        <v>125</v>
      </c>
      <c r="E103" s="52">
        <f t="shared" si="25"/>
        <v>125</v>
      </c>
      <c r="F103" s="52">
        <f t="shared" si="25"/>
        <v>0</v>
      </c>
      <c r="G103" s="52">
        <f t="shared" si="25"/>
        <v>0</v>
      </c>
      <c r="H103" s="52">
        <f t="shared" si="25"/>
        <v>0</v>
      </c>
      <c r="I103" s="44">
        <f t="shared" si="18"/>
        <v>531.42000000000007</v>
      </c>
    </row>
    <row r="104" spans="1:9" ht="15.75" x14ac:dyDescent="0.25">
      <c r="A104" s="24" t="s">
        <v>209</v>
      </c>
      <c r="B104" s="22" t="s">
        <v>19</v>
      </c>
      <c r="C104" s="52">
        <v>281.42</v>
      </c>
      <c r="D104" s="52">
        <v>125</v>
      </c>
      <c r="E104" s="52">
        <v>125</v>
      </c>
      <c r="F104" s="52">
        <f>F105+F106+F107+F108</f>
        <v>0</v>
      </c>
      <c r="G104" s="52">
        <f>G105+G106+G107+G108</f>
        <v>0</v>
      </c>
      <c r="H104" s="52">
        <f>H105+H106+H107+H108</f>
        <v>0</v>
      </c>
      <c r="I104" s="44">
        <f t="shared" si="18"/>
        <v>531.42000000000007</v>
      </c>
    </row>
    <row r="105" spans="1:9" ht="15.75" x14ac:dyDescent="0.25">
      <c r="A105" s="24" t="s">
        <v>210</v>
      </c>
      <c r="B105" s="22" t="s">
        <v>20</v>
      </c>
      <c r="C105" s="52">
        <v>0</v>
      </c>
      <c r="D105" s="52">
        <v>0</v>
      </c>
      <c r="E105" s="52">
        <v>0</v>
      </c>
      <c r="F105" s="52">
        <v>0</v>
      </c>
      <c r="G105" s="52">
        <v>0</v>
      </c>
      <c r="H105" s="52">
        <v>0</v>
      </c>
      <c r="I105" s="44">
        <f t="shared" si="18"/>
        <v>0</v>
      </c>
    </row>
    <row r="106" spans="1:9" ht="15.75" x14ac:dyDescent="0.25">
      <c r="A106" s="24" t="s">
        <v>211</v>
      </c>
      <c r="B106" s="22" t="s">
        <v>21</v>
      </c>
      <c r="C106" s="52">
        <v>0</v>
      </c>
      <c r="D106" s="52">
        <v>0</v>
      </c>
      <c r="E106" s="52">
        <v>0</v>
      </c>
      <c r="F106" s="52">
        <v>0</v>
      </c>
      <c r="G106" s="52">
        <v>0</v>
      </c>
      <c r="H106" s="52">
        <v>0</v>
      </c>
      <c r="I106" s="44">
        <f t="shared" si="18"/>
        <v>0</v>
      </c>
    </row>
    <row r="107" spans="1:9" ht="15.75" x14ac:dyDescent="0.25">
      <c r="A107" s="24" t="s">
        <v>212</v>
      </c>
      <c r="B107" s="22" t="s">
        <v>22</v>
      </c>
      <c r="C107" s="52">
        <v>0</v>
      </c>
      <c r="D107" s="52">
        <v>0</v>
      </c>
      <c r="E107" s="52">
        <v>0</v>
      </c>
      <c r="F107" s="52">
        <v>0</v>
      </c>
      <c r="G107" s="52">
        <v>0</v>
      </c>
      <c r="H107" s="52">
        <v>0</v>
      </c>
      <c r="I107" s="44">
        <f t="shared" si="18"/>
        <v>0</v>
      </c>
    </row>
    <row r="108" spans="1:9" ht="63" x14ac:dyDescent="0.25">
      <c r="A108" s="8" t="s">
        <v>220</v>
      </c>
      <c r="B108" s="22" t="s">
        <v>219</v>
      </c>
      <c r="C108" s="52">
        <f t="shared" ref="C108:H108" si="26">C109+C110+C111+C112</f>
        <v>150</v>
      </c>
      <c r="D108" s="52">
        <f t="shared" si="26"/>
        <v>150</v>
      </c>
      <c r="E108" s="52">
        <f t="shared" si="26"/>
        <v>150</v>
      </c>
      <c r="F108" s="52">
        <f t="shared" si="26"/>
        <v>0</v>
      </c>
      <c r="G108" s="52">
        <f t="shared" si="26"/>
        <v>0</v>
      </c>
      <c r="H108" s="52">
        <f t="shared" si="26"/>
        <v>0</v>
      </c>
      <c r="I108" s="44">
        <f t="shared" si="18"/>
        <v>450</v>
      </c>
    </row>
    <row r="109" spans="1:9" ht="15.75" x14ac:dyDescent="0.25">
      <c r="A109" s="24" t="s">
        <v>209</v>
      </c>
      <c r="B109" s="22" t="s">
        <v>19</v>
      </c>
      <c r="C109" s="52">
        <v>150</v>
      </c>
      <c r="D109" s="52">
        <v>150</v>
      </c>
      <c r="E109" s="52">
        <v>150</v>
      </c>
      <c r="F109" s="52">
        <f>F110+F111+F112+F113</f>
        <v>0</v>
      </c>
      <c r="G109" s="52">
        <f>G110+G111+G112+G113</f>
        <v>0</v>
      </c>
      <c r="H109" s="52">
        <f>H110+H111+H112+H113</f>
        <v>0</v>
      </c>
      <c r="I109" s="44">
        <f t="shared" si="18"/>
        <v>450</v>
      </c>
    </row>
    <row r="110" spans="1:9" ht="15.75" x14ac:dyDescent="0.25">
      <c r="A110" s="24" t="s">
        <v>210</v>
      </c>
      <c r="B110" s="22" t="s">
        <v>20</v>
      </c>
      <c r="C110" s="52">
        <v>0</v>
      </c>
      <c r="D110" s="52">
        <v>0</v>
      </c>
      <c r="E110" s="52">
        <v>0</v>
      </c>
      <c r="F110" s="52">
        <v>0</v>
      </c>
      <c r="G110" s="52">
        <v>0</v>
      </c>
      <c r="H110" s="52">
        <v>0</v>
      </c>
      <c r="I110" s="44">
        <f t="shared" si="18"/>
        <v>0</v>
      </c>
    </row>
    <row r="111" spans="1:9" ht="15.75" x14ac:dyDescent="0.25">
      <c r="A111" s="24" t="s">
        <v>211</v>
      </c>
      <c r="B111" s="22" t="s">
        <v>21</v>
      </c>
      <c r="C111" s="52">
        <v>0</v>
      </c>
      <c r="D111" s="52">
        <v>0</v>
      </c>
      <c r="E111" s="52">
        <v>0</v>
      </c>
      <c r="F111" s="52">
        <v>0</v>
      </c>
      <c r="G111" s="52">
        <v>0</v>
      </c>
      <c r="H111" s="52">
        <v>0</v>
      </c>
      <c r="I111" s="44">
        <f t="shared" si="18"/>
        <v>0</v>
      </c>
    </row>
    <row r="112" spans="1:9" ht="15.75" x14ac:dyDescent="0.25">
      <c r="A112" s="24" t="s">
        <v>212</v>
      </c>
      <c r="B112" s="22" t="s">
        <v>22</v>
      </c>
      <c r="C112" s="52">
        <v>0</v>
      </c>
      <c r="D112" s="52">
        <v>0</v>
      </c>
      <c r="E112" s="52">
        <v>0</v>
      </c>
      <c r="F112" s="52">
        <v>0</v>
      </c>
      <c r="G112" s="52">
        <v>0</v>
      </c>
      <c r="H112" s="52">
        <v>0</v>
      </c>
      <c r="I112" s="44">
        <f t="shared" si="18"/>
        <v>0</v>
      </c>
    </row>
    <row r="113" spans="1:9" ht="63" x14ac:dyDescent="0.25">
      <c r="A113" s="8" t="s">
        <v>222</v>
      </c>
      <c r="B113" s="22" t="s">
        <v>221</v>
      </c>
      <c r="C113" s="52">
        <f t="shared" ref="C113:H113" si="27">C114+C115+C116+C117</f>
        <v>580</v>
      </c>
      <c r="D113" s="52">
        <f t="shared" si="27"/>
        <v>580</v>
      </c>
      <c r="E113" s="52">
        <f t="shared" si="27"/>
        <v>580</v>
      </c>
      <c r="F113" s="52">
        <f t="shared" si="27"/>
        <v>0</v>
      </c>
      <c r="G113" s="52">
        <f t="shared" si="27"/>
        <v>0</v>
      </c>
      <c r="H113" s="52">
        <f t="shared" si="27"/>
        <v>0</v>
      </c>
      <c r="I113" s="44">
        <f t="shared" si="18"/>
        <v>1740</v>
      </c>
    </row>
    <row r="114" spans="1:9" ht="15.75" x14ac:dyDescent="0.25">
      <c r="A114" s="24" t="s">
        <v>209</v>
      </c>
      <c r="B114" s="22" t="s">
        <v>19</v>
      </c>
      <c r="C114" s="52">
        <v>580</v>
      </c>
      <c r="D114" s="52">
        <v>580</v>
      </c>
      <c r="E114" s="52">
        <v>580</v>
      </c>
      <c r="F114" s="52">
        <f>F115+F116+F117+F123</f>
        <v>0</v>
      </c>
      <c r="G114" s="52">
        <f>G115+G116+G117+G123</f>
        <v>0</v>
      </c>
      <c r="H114" s="52">
        <f>H115+H116+H117+H123</f>
        <v>0</v>
      </c>
      <c r="I114" s="44">
        <f t="shared" si="18"/>
        <v>1740</v>
      </c>
    </row>
    <row r="115" spans="1:9" ht="15.75" x14ac:dyDescent="0.25">
      <c r="A115" s="24" t="s">
        <v>210</v>
      </c>
      <c r="B115" s="22" t="s">
        <v>20</v>
      </c>
      <c r="C115" s="52">
        <v>0</v>
      </c>
      <c r="D115" s="52">
        <v>0</v>
      </c>
      <c r="E115" s="52">
        <v>0</v>
      </c>
      <c r="F115" s="52">
        <v>0</v>
      </c>
      <c r="G115" s="52">
        <v>0</v>
      </c>
      <c r="H115" s="52">
        <v>0</v>
      </c>
      <c r="I115" s="44">
        <f t="shared" si="18"/>
        <v>0</v>
      </c>
    </row>
    <row r="116" spans="1:9" ht="15.75" x14ac:dyDescent="0.25">
      <c r="A116" s="24" t="s">
        <v>211</v>
      </c>
      <c r="B116" s="22" t="s">
        <v>21</v>
      </c>
      <c r="C116" s="52">
        <v>0</v>
      </c>
      <c r="D116" s="52">
        <v>0</v>
      </c>
      <c r="E116" s="52">
        <v>0</v>
      </c>
      <c r="F116" s="52">
        <v>0</v>
      </c>
      <c r="G116" s="52">
        <v>0</v>
      </c>
      <c r="H116" s="52">
        <v>0</v>
      </c>
      <c r="I116" s="44">
        <f t="shared" si="18"/>
        <v>0</v>
      </c>
    </row>
    <row r="117" spans="1:9" ht="15.75" x14ac:dyDescent="0.25">
      <c r="A117" s="24" t="s">
        <v>212</v>
      </c>
      <c r="B117" s="22" t="s">
        <v>22</v>
      </c>
      <c r="C117" s="52">
        <v>0</v>
      </c>
      <c r="D117" s="52">
        <v>0</v>
      </c>
      <c r="E117" s="52">
        <v>0</v>
      </c>
      <c r="F117" s="52">
        <v>0</v>
      </c>
      <c r="G117" s="52">
        <v>0</v>
      </c>
      <c r="H117" s="52">
        <v>0</v>
      </c>
      <c r="I117" s="44">
        <f t="shared" si="18"/>
        <v>0</v>
      </c>
    </row>
    <row r="118" spans="1:9" ht="63" x14ac:dyDescent="0.25">
      <c r="A118" s="24" t="s">
        <v>268</v>
      </c>
      <c r="B118" s="22" t="s">
        <v>251</v>
      </c>
      <c r="C118" s="52">
        <f t="shared" ref="C118:H118" si="28">C119+C120+C121+C122</f>
        <v>386.52</v>
      </c>
      <c r="D118" s="52">
        <f t="shared" si="28"/>
        <v>166.52</v>
      </c>
      <c r="E118" s="52">
        <f t="shared" si="28"/>
        <v>166.52</v>
      </c>
      <c r="F118" s="52">
        <f t="shared" si="28"/>
        <v>0</v>
      </c>
      <c r="G118" s="52">
        <f t="shared" si="28"/>
        <v>0</v>
      </c>
      <c r="H118" s="52">
        <f t="shared" si="28"/>
        <v>0</v>
      </c>
      <c r="I118" s="44">
        <f t="shared" si="18"/>
        <v>719.56</v>
      </c>
    </row>
    <row r="119" spans="1:9" ht="15.75" x14ac:dyDescent="0.25">
      <c r="A119" s="24" t="s">
        <v>269</v>
      </c>
      <c r="B119" s="22" t="s">
        <v>19</v>
      </c>
      <c r="C119" s="52">
        <v>386.52</v>
      </c>
      <c r="D119" s="52">
        <v>166.52</v>
      </c>
      <c r="E119" s="52">
        <v>166.52</v>
      </c>
      <c r="F119" s="52"/>
      <c r="G119" s="52"/>
      <c r="H119" s="52"/>
      <c r="I119" s="44">
        <f t="shared" si="18"/>
        <v>719.56</v>
      </c>
    </row>
    <row r="120" spans="1:9" ht="15.75" x14ac:dyDescent="0.25">
      <c r="A120" s="24" t="s">
        <v>270</v>
      </c>
      <c r="B120" s="22" t="s">
        <v>20</v>
      </c>
      <c r="C120" s="52">
        <v>0</v>
      </c>
      <c r="D120" s="52">
        <v>0</v>
      </c>
      <c r="E120" s="52">
        <v>0</v>
      </c>
      <c r="F120" s="52">
        <v>0</v>
      </c>
      <c r="G120" s="52">
        <v>0</v>
      </c>
      <c r="H120" s="52">
        <v>0</v>
      </c>
      <c r="I120" s="44">
        <f t="shared" si="18"/>
        <v>0</v>
      </c>
    </row>
    <row r="121" spans="1:9" ht="15.75" x14ac:dyDescent="0.25">
      <c r="A121" s="24" t="s">
        <v>271</v>
      </c>
      <c r="B121" s="22" t="s">
        <v>21</v>
      </c>
      <c r="C121" s="52">
        <v>0</v>
      </c>
      <c r="D121" s="52">
        <v>0</v>
      </c>
      <c r="E121" s="52">
        <v>0</v>
      </c>
      <c r="F121" s="52">
        <v>0</v>
      </c>
      <c r="G121" s="52">
        <v>0</v>
      </c>
      <c r="H121" s="52">
        <v>0</v>
      </c>
      <c r="I121" s="44">
        <f t="shared" si="18"/>
        <v>0</v>
      </c>
    </row>
    <row r="122" spans="1:9" ht="15.75" x14ac:dyDescent="0.25">
      <c r="A122" s="24" t="s">
        <v>272</v>
      </c>
      <c r="B122" s="22" t="s">
        <v>22</v>
      </c>
      <c r="C122" s="52">
        <v>0</v>
      </c>
      <c r="D122" s="52">
        <v>0</v>
      </c>
      <c r="E122" s="52">
        <v>0</v>
      </c>
      <c r="F122" s="52">
        <v>0</v>
      </c>
      <c r="G122" s="52">
        <v>0</v>
      </c>
      <c r="H122" s="52">
        <v>0</v>
      </c>
      <c r="I122" s="44">
        <f t="shared" si="18"/>
        <v>0</v>
      </c>
    </row>
    <row r="123" spans="1:9" ht="21.75" customHeight="1" x14ac:dyDescent="0.25">
      <c r="A123" s="41" t="s">
        <v>77</v>
      </c>
      <c r="B123" s="40" t="s">
        <v>160</v>
      </c>
      <c r="C123" s="55">
        <f t="shared" ref="C123:H123" si="29">C124+C125+C126+C127</f>
        <v>1480</v>
      </c>
      <c r="D123" s="55">
        <f t="shared" si="29"/>
        <v>1480</v>
      </c>
      <c r="E123" s="55">
        <f t="shared" si="29"/>
        <v>1480</v>
      </c>
      <c r="F123" s="55">
        <f t="shared" si="29"/>
        <v>0</v>
      </c>
      <c r="G123" s="55">
        <f t="shared" si="29"/>
        <v>0</v>
      </c>
      <c r="H123" s="55">
        <f t="shared" si="29"/>
        <v>0</v>
      </c>
      <c r="I123" s="49">
        <f t="shared" si="18"/>
        <v>4440</v>
      </c>
    </row>
    <row r="124" spans="1:9" ht="15.75" x14ac:dyDescent="0.25">
      <c r="A124" s="42" t="s">
        <v>223</v>
      </c>
      <c r="B124" s="40" t="s">
        <v>19</v>
      </c>
      <c r="C124" s="55">
        <f t="shared" ref="C124:H124" si="30">C129+C134</f>
        <v>1480</v>
      </c>
      <c r="D124" s="55">
        <f t="shared" si="30"/>
        <v>1480</v>
      </c>
      <c r="E124" s="55">
        <f t="shared" si="30"/>
        <v>1480</v>
      </c>
      <c r="F124" s="55">
        <f t="shared" si="30"/>
        <v>0</v>
      </c>
      <c r="G124" s="55">
        <f t="shared" si="30"/>
        <v>0</v>
      </c>
      <c r="H124" s="55">
        <f t="shared" si="30"/>
        <v>0</v>
      </c>
      <c r="I124" s="49">
        <f t="shared" si="18"/>
        <v>4440</v>
      </c>
    </row>
    <row r="125" spans="1:9" ht="15.75" x14ac:dyDescent="0.25">
      <c r="A125" s="42" t="s">
        <v>167</v>
      </c>
      <c r="B125" s="40" t="s">
        <v>20</v>
      </c>
      <c r="C125" s="55">
        <f t="shared" ref="C125:H127" si="31">C130+C135</f>
        <v>0</v>
      </c>
      <c r="D125" s="55">
        <f t="shared" si="31"/>
        <v>0</v>
      </c>
      <c r="E125" s="55">
        <f t="shared" si="31"/>
        <v>0</v>
      </c>
      <c r="F125" s="55">
        <f t="shared" si="31"/>
        <v>0</v>
      </c>
      <c r="G125" s="55">
        <f t="shared" si="31"/>
        <v>0</v>
      </c>
      <c r="H125" s="55">
        <f t="shared" si="31"/>
        <v>0</v>
      </c>
      <c r="I125" s="49">
        <f t="shared" si="18"/>
        <v>0</v>
      </c>
    </row>
    <row r="126" spans="1:9" ht="15.75" x14ac:dyDescent="0.25">
      <c r="A126" s="42" t="s">
        <v>168</v>
      </c>
      <c r="B126" s="40" t="s">
        <v>21</v>
      </c>
      <c r="C126" s="55">
        <f t="shared" si="31"/>
        <v>0</v>
      </c>
      <c r="D126" s="55">
        <f t="shared" si="31"/>
        <v>0</v>
      </c>
      <c r="E126" s="55">
        <f t="shared" si="31"/>
        <v>0</v>
      </c>
      <c r="F126" s="55">
        <f t="shared" si="31"/>
        <v>0</v>
      </c>
      <c r="G126" s="55">
        <f t="shared" si="31"/>
        <v>0</v>
      </c>
      <c r="H126" s="55">
        <f t="shared" si="31"/>
        <v>0</v>
      </c>
      <c r="I126" s="49">
        <f t="shared" si="18"/>
        <v>0</v>
      </c>
    </row>
    <row r="127" spans="1:9" ht="15.75" x14ac:dyDescent="0.25">
      <c r="A127" s="42" t="s">
        <v>224</v>
      </c>
      <c r="B127" s="40" t="s">
        <v>22</v>
      </c>
      <c r="C127" s="55">
        <f t="shared" si="31"/>
        <v>0</v>
      </c>
      <c r="D127" s="55">
        <f t="shared" si="31"/>
        <v>0</v>
      </c>
      <c r="E127" s="55">
        <f t="shared" si="31"/>
        <v>0</v>
      </c>
      <c r="F127" s="55">
        <f t="shared" si="31"/>
        <v>0</v>
      </c>
      <c r="G127" s="55">
        <f t="shared" si="31"/>
        <v>0</v>
      </c>
      <c r="H127" s="55">
        <f t="shared" si="31"/>
        <v>0</v>
      </c>
      <c r="I127" s="49">
        <f t="shared" si="18"/>
        <v>0</v>
      </c>
    </row>
    <row r="128" spans="1:9" ht="72" customHeight="1" x14ac:dyDescent="0.25">
      <c r="A128" s="8" t="s">
        <v>223</v>
      </c>
      <c r="B128" s="22" t="s">
        <v>225</v>
      </c>
      <c r="C128" s="52">
        <f t="shared" ref="C128:H128" si="32">C129+C130+C131+C132</f>
        <v>1400</v>
      </c>
      <c r="D128" s="52">
        <f t="shared" si="32"/>
        <v>1400</v>
      </c>
      <c r="E128" s="52">
        <f t="shared" si="32"/>
        <v>1400</v>
      </c>
      <c r="F128" s="52">
        <f t="shared" si="32"/>
        <v>0</v>
      </c>
      <c r="G128" s="52">
        <f t="shared" si="32"/>
        <v>0</v>
      </c>
      <c r="H128" s="52">
        <f t="shared" si="32"/>
        <v>0</v>
      </c>
      <c r="I128" s="44">
        <f t="shared" si="18"/>
        <v>4200</v>
      </c>
    </row>
    <row r="129" spans="1:9" ht="15.75" x14ac:dyDescent="0.25">
      <c r="A129" s="24" t="s">
        <v>235</v>
      </c>
      <c r="B129" s="22" t="s">
        <v>19</v>
      </c>
      <c r="C129" s="52">
        <v>1400</v>
      </c>
      <c r="D129" s="52">
        <v>1400</v>
      </c>
      <c r="E129" s="52">
        <v>1400</v>
      </c>
      <c r="F129" s="52">
        <f>F130+F131+F132+F133</f>
        <v>0</v>
      </c>
      <c r="G129" s="52">
        <f>G130+G131+G132+G133</f>
        <v>0</v>
      </c>
      <c r="H129" s="52">
        <f>H130+H131+H132+H133</f>
        <v>0</v>
      </c>
      <c r="I129" s="44">
        <f t="shared" si="18"/>
        <v>4200</v>
      </c>
    </row>
    <row r="130" spans="1:9" ht="15.75" x14ac:dyDescent="0.25">
      <c r="A130" s="24" t="s">
        <v>236</v>
      </c>
      <c r="B130" s="22" t="s">
        <v>20</v>
      </c>
      <c r="C130" s="52">
        <v>0</v>
      </c>
      <c r="D130" s="52">
        <v>0</v>
      </c>
      <c r="E130" s="52">
        <v>0</v>
      </c>
      <c r="F130" s="52">
        <v>0</v>
      </c>
      <c r="G130" s="52">
        <v>0</v>
      </c>
      <c r="H130" s="52">
        <v>0</v>
      </c>
      <c r="I130" s="44">
        <f t="shared" si="18"/>
        <v>0</v>
      </c>
    </row>
    <row r="131" spans="1:9" ht="15.75" x14ac:dyDescent="0.25">
      <c r="A131" s="24" t="s">
        <v>237</v>
      </c>
      <c r="B131" s="22" t="s">
        <v>21</v>
      </c>
      <c r="C131" s="52">
        <v>0</v>
      </c>
      <c r="D131" s="52">
        <v>0</v>
      </c>
      <c r="E131" s="52">
        <v>0</v>
      </c>
      <c r="F131" s="52">
        <v>0</v>
      </c>
      <c r="G131" s="52">
        <v>0</v>
      </c>
      <c r="H131" s="52">
        <v>0</v>
      </c>
      <c r="I131" s="44">
        <f t="shared" si="18"/>
        <v>0</v>
      </c>
    </row>
    <row r="132" spans="1:9" ht="15.75" x14ac:dyDescent="0.25">
      <c r="A132" s="24" t="s">
        <v>238</v>
      </c>
      <c r="B132" s="22" t="s">
        <v>22</v>
      </c>
      <c r="C132" s="52">
        <v>0</v>
      </c>
      <c r="D132" s="52">
        <v>0</v>
      </c>
      <c r="E132" s="52">
        <v>0</v>
      </c>
      <c r="F132" s="52">
        <v>0</v>
      </c>
      <c r="G132" s="52">
        <v>0</v>
      </c>
      <c r="H132" s="52">
        <v>0</v>
      </c>
      <c r="I132" s="44">
        <f t="shared" si="18"/>
        <v>0</v>
      </c>
    </row>
    <row r="133" spans="1:9" ht="75" customHeight="1" x14ac:dyDescent="0.25">
      <c r="A133" s="8" t="s">
        <v>167</v>
      </c>
      <c r="B133" s="22" t="s">
        <v>226</v>
      </c>
      <c r="C133" s="52">
        <f t="shared" ref="C133:H133" si="33">C134+C135+C136+C137</f>
        <v>80</v>
      </c>
      <c r="D133" s="52">
        <f t="shared" si="33"/>
        <v>80</v>
      </c>
      <c r="E133" s="52">
        <f t="shared" si="33"/>
        <v>80</v>
      </c>
      <c r="F133" s="52">
        <f t="shared" si="33"/>
        <v>0</v>
      </c>
      <c r="G133" s="52">
        <f t="shared" si="33"/>
        <v>0</v>
      </c>
      <c r="H133" s="52">
        <f t="shared" si="33"/>
        <v>0</v>
      </c>
      <c r="I133" s="44">
        <f t="shared" si="18"/>
        <v>240</v>
      </c>
    </row>
    <row r="134" spans="1:9" ht="15.75" x14ac:dyDescent="0.25">
      <c r="A134" s="24" t="s">
        <v>231</v>
      </c>
      <c r="B134" s="22" t="s">
        <v>19</v>
      </c>
      <c r="C134" s="52">
        <v>80</v>
      </c>
      <c r="D134" s="52">
        <v>80</v>
      </c>
      <c r="E134" s="52">
        <v>80</v>
      </c>
      <c r="F134" s="52">
        <f>F135+F136+F137+F138</f>
        <v>0</v>
      </c>
      <c r="G134" s="52">
        <f>G135+G136+G137+G138</f>
        <v>0</v>
      </c>
      <c r="H134" s="52">
        <f>H135+H136+H137+H138</f>
        <v>0</v>
      </c>
      <c r="I134" s="44">
        <f t="shared" si="18"/>
        <v>240</v>
      </c>
    </row>
    <row r="135" spans="1:9" ht="15.75" x14ac:dyDescent="0.25">
      <c r="A135" s="24" t="s">
        <v>232</v>
      </c>
      <c r="B135" s="22" t="s">
        <v>20</v>
      </c>
      <c r="C135" s="52">
        <v>0</v>
      </c>
      <c r="D135" s="52">
        <v>0</v>
      </c>
      <c r="E135" s="52">
        <v>0</v>
      </c>
      <c r="F135" s="52">
        <v>0</v>
      </c>
      <c r="G135" s="52">
        <v>0</v>
      </c>
      <c r="H135" s="52">
        <v>0</v>
      </c>
      <c r="I135" s="44">
        <f t="shared" si="18"/>
        <v>0</v>
      </c>
    </row>
    <row r="136" spans="1:9" ht="15.75" x14ac:dyDescent="0.25">
      <c r="A136" s="24" t="s">
        <v>233</v>
      </c>
      <c r="B136" s="22" t="s">
        <v>21</v>
      </c>
      <c r="C136" s="52">
        <v>0</v>
      </c>
      <c r="D136" s="52">
        <v>0</v>
      </c>
      <c r="E136" s="52">
        <v>0</v>
      </c>
      <c r="F136" s="52">
        <v>0</v>
      </c>
      <c r="G136" s="52">
        <v>0</v>
      </c>
      <c r="H136" s="52">
        <v>0</v>
      </c>
      <c r="I136" s="44">
        <f t="shared" si="18"/>
        <v>0</v>
      </c>
    </row>
    <row r="137" spans="1:9" ht="15.75" x14ac:dyDescent="0.25">
      <c r="A137" s="24" t="s">
        <v>234</v>
      </c>
      <c r="B137" s="22" t="s">
        <v>22</v>
      </c>
      <c r="C137" s="52">
        <v>0</v>
      </c>
      <c r="D137" s="52">
        <v>0</v>
      </c>
      <c r="E137" s="52">
        <v>0</v>
      </c>
      <c r="F137" s="52">
        <v>0</v>
      </c>
      <c r="G137" s="52">
        <v>0</v>
      </c>
      <c r="H137" s="52">
        <v>0</v>
      </c>
      <c r="I137" s="44">
        <f t="shared" si="18"/>
        <v>0</v>
      </c>
    </row>
    <row r="138" spans="1:9" ht="39" customHeight="1" x14ac:dyDescent="0.25">
      <c r="A138" s="41" t="s">
        <v>126</v>
      </c>
      <c r="B138" s="40" t="s">
        <v>161</v>
      </c>
      <c r="C138" s="54">
        <f t="shared" ref="C138:H138" si="34">C139+C140+C141+C142</f>
        <v>17325.55</v>
      </c>
      <c r="D138" s="55">
        <f t="shared" si="34"/>
        <v>0</v>
      </c>
      <c r="E138" s="55">
        <f t="shared" si="34"/>
        <v>0</v>
      </c>
      <c r="F138" s="55">
        <f t="shared" si="34"/>
        <v>0</v>
      </c>
      <c r="G138" s="55">
        <f t="shared" si="34"/>
        <v>0</v>
      </c>
      <c r="H138" s="55">
        <f t="shared" si="34"/>
        <v>0</v>
      </c>
      <c r="I138" s="49">
        <f t="shared" ref="I138:I157" si="35">H138+G138+F138+E138+D138+C138</f>
        <v>17325.55</v>
      </c>
    </row>
    <row r="139" spans="1:9" ht="15.75" x14ac:dyDescent="0.25">
      <c r="A139" s="42" t="s">
        <v>147</v>
      </c>
      <c r="B139" s="40" t="s">
        <v>19</v>
      </c>
      <c r="C139" s="54">
        <f t="shared" ref="C139:H139" si="36">C144</f>
        <v>1732.55</v>
      </c>
      <c r="D139" s="55">
        <f t="shared" si="36"/>
        <v>0</v>
      </c>
      <c r="E139" s="55">
        <f t="shared" si="36"/>
        <v>0</v>
      </c>
      <c r="F139" s="55">
        <f t="shared" si="36"/>
        <v>0</v>
      </c>
      <c r="G139" s="55">
        <f t="shared" si="36"/>
        <v>0</v>
      </c>
      <c r="H139" s="55">
        <f t="shared" si="36"/>
        <v>0</v>
      </c>
      <c r="I139" s="49">
        <f t="shared" si="35"/>
        <v>1732.55</v>
      </c>
    </row>
    <row r="140" spans="1:9" ht="15.75" x14ac:dyDescent="0.25">
      <c r="A140" s="42" t="s">
        <v>148</v>
      </c>
      <c r="B140" s="40" t="s">
        <v>20</v>
      </c>
      <c r="C140" s="54">
        <f t="shared" ref="C140:H142" si="37">C145</f>
        <v>0</v>
      </c>
      <c r="D140" s="55">
        <f t="shared" si="37"/>
        <v>0</v>
      </c>
      <c r="E140" s="55">
        <f t="shared" si="37"/>
        <v>0</v>
      </c>
      <c r="F140" s="55">
        <f t="shared" si="37"/>
        <v>0</v>
      </c>
      <c r="G140" s="55">
        <f t="shared" si="37"/>
        <v>0</v>
      </c>
      <c r="H140" s="55">
        <f t="shared" si="37"/>
        <v>0</v>
      </c>
      <c r="I140" s="49">
        <f t="shared" si="35"/>
        <v>0</v>
      </c>
    </row>
    <row r="141" spans="1:9" ht="15.75" x14ac:dyDescent="0.25">
      <c r="A141" s="42" t="s">
        <v>149</v>
      </c>
      <c r="B141" s="40" t="s">
        <v>21</v>
      </c>
      <c r="C141" s="54">
        <f t="shared" si="37"/>
        <v>15593</v>
      </c>
      <c r="D141" s="55">
        <f t="shared" si="37"/>
        <v>0</v>
      </c>
      <c r="E141" s="55">
        <f t="shared" si="37"/>
        <v>0</v>
      </c>
      <c r="F141" s="55">
        <f t="shared" si="37"/>
        <v>0</v>
      </c>
      <c r="G141" s="55">
        <f t="shared" si="37"/>
        <v>0</v>
      </c>
      <c r="H141" s="55">
        <f t="shared" si="37"/>
        <v>0</v>
      </c>
      <c r="I141" s="49">
        <f t="shared" si="35"/>
        <v>15593</v>
      </c>
    </row>
    <row r="142" spans="1:9" ht="15.75" x14ac:dyDescent="0.25">
      <c r="A142" s="42" t="s">
        <v>150</v>
      </c>
      <c r="B142" s="40" t="s">
        <v>22</v>
      </c>
      <c r="C142" s="54">
        <f t="shared" si="37"/>
        <v>0</v>
      </c>
      <c r="D142" s="55">
        <f t="shared" si="37"/>
        <v>0</v>
      </c>
      <c r="E142" s="55">
        <f t="shared" si="37"/>
        <v>0</v>
      </c>
      <c r="F142" s="55">
        <f t="shared" si="37"/>
        <v>0</v>
      </c>
      <c r="G142" s="55">
        <f t="shared" si="37"/>
        <v>0</v>
      </c>
      <c r="H142" s="55">
        <f t="shared" si="37"/>
        <v>0</v>
      </c>
      <c r="I142" s="49">
        <f t="shared" si="35"/>
        <v>0</v>
      </c>
    </row>
    <row r="143" spans="1:9" ht="81" customHeight="1" x14ac:dyDescent="0.25">
      <c r="A143" s="8" t="s">
        <v>147</v>
      </c>
      <c r="B143" s="22" t="s">
        <v>239</v>
      </c>
      <c r="C143" s="52">
        <f t="shared" ref="C143:H143" si="38">C144+C145+C146+C147</f>
        <v>17325.55</v>
      </c>
      <c r="D143" s="52">
        <f t="shared" si="38"/>
        <v>0</v>
      </c>
      <c r="E143" s="52">
        <f t="shared" si="38"/>
        <v>0</v>
      </c>
      <c r="F143" s="52">
        <f t="shared" si="38"/>
        <v>0</v>
      </c>
      <c r="G143" s="52">
        <f t="shared" si="38"/>
        <v>0</v>
      </c>
      <c r="H143" s="52">
        <f t="shared" si="38"/>
        <v>0</v>
      </c>
      <c r="I143" s="44">
        <f t="shared" si="35"/>
        <v>17325.55</v>
      </c>
    </row>
    <row r="144" spans="1:9" ht="15.75" x14ac:dyDescent="0.25">
      <c r="A144" s="24" t="s">
        <v>227</v>
      </c>
      <c r="B144" s="22" t="s">
        <v>19</v>
      </c>
      <c r="C144" s="52">
        <v>1732.55</v>
      </c>
      <c r="D144" s="52">
        <f>D145+D146+D147+D148</f>
        <v>0</v>
      </c>
      <c r="E144" s="52">
        <f>E145+E146+E147+E148</f>
        <v>0</v>
      </c>
      <c r="F144" s="52">
        <f>F145+F146+F147+F148</f>
        <v>0</v>
      </c>
      <c r="G144" s="52">
        <f>G145+G146+G147+G148</f>
        <v>0</v>
      </c>
      <c r="H144" s="52">
        <f>H145+H146+H147+H148</f>
        <v>0</v>
      </c>
      <c r="I144" s="44">
        <f t="shared" si="35"/>
        <v>1732.55</v>
      </c>
    </row>
    <row r="145" spans="1:9" ht="15.75" x14ac:dyDescent="0.25">
      <c r="A145" s="24" t="s">
        <v>228</v>
      </c>
      <c r="B145" s="22" t="s">
        <v>20</v>
      </c>
      <c r="C145" s="52">
        <v>0</v>
      </c>
      <c r="D145" s="52">
        <v>0</v>
      </c>
      <c r="E145" s="52">
        <v>0</v>
      </c>
      <c r="F145" s="52">
        <v>0</v>
      </c>
      <c r="G145" s="52">
        <v>0</v>
      </c>
      <c r="H145" s="52">
        <v>0</v>
      </c>
      <c r="I145" s="44">
        <f t="shared" si="35"/>
        <v>0</v>
      </c>
    </row>
    <row r="146" spans="1:9" ht="15.75" x14ac:dyDescent="0.25">
      <c r="A146" s="24" t="s">
        <v>229</v>
      </c>
      <c r="B146" s="22" t="s">
        <v>21</v>
      </c>
      <c r="C146" s="52">
        <v>15593</v>
      </c>
      <c r="D146" s="52">
        <v>0</v>
      </c>
      <c r="E146" s="52">
        <v>0</v>
      </c>
      <c r="F146" s="52">
        <v>0</v>
      </c>
      <c r="G146" s="52">
        <v>0</v>
      </c>
      <c r="H146" s="52">
        <v>0</v>
      </c>
      <c r="I146" s="44">
        <f t="shared" si="35"/>
        <v>15593</v>
      </c>
    </row>
    <row r="147" spans="1:9" ht="15.75" x14ac:dyDescent="0.25">
      <c r="A147" s="24" t="s">
        <v>230</v>
      </c>
      <c r="B147" s="22" t="s">
        <v>22</v>
      </c>
      <c r="C147" s="52">
        <v>0</v>
      </c>
      <c r="D147" s="52">
        <v>0</v>
      </c>
      <c r="E147" s="52">
        <v>0</v>
      </c>
      <c r="F147" s="52">
        <v>0</v>
      </c>
      <c r="G147" s="52">
        <v>0</v>
      </c>
      <c r="H147" s="52">
        <v>0</v>
      </c>
      <c r="I147" s="44">
        <f t="shared" si="35"/>
        <v>0</v>
      </c>
    </row>
    <row r="148" spans="1:9" ht="39.75" customHeight="1" x14ac:dyDescent="0.25">
      <c r="A148" s="41" t="s">
        <v>84</v>
      </c>
      <c r="B148" s="40" t="s">
        <v>162</v>
      </c>
      <c r="C148" s="55">
        <f t="shared" ref="C148:H148" si="39">C149+C150+C151+C152</f>
        <v>2137.444</v>
      </c>
      <c r="D148" s="55">
        <f t="shared" si="39"/>
        <v>0</v>
      </c>
      <c r="E148" s="55">
        <f t="shared" si="39"/>
        <v>0</v>
      </c>
      <c r="F148" s="55">
        <f t="shared" si="39"/>
        <v>0</v>
      </c>
      <c r="G148" s="55">
        <f t="shared" si="39"/>
        <v>0</v>
      </c>
      <c r="H148" s="55">
        <f t="shared" si="39"/>
        <v>0</v>
      </c>
      <c r="I148" s="49">
        <f t="shared" si="35"/>
        <v>2137.444</v>
      </c>
    </row>
    <row r="149" spans="1:9" ht="15.75" x14ac:dyDescent="0.25">
      <c r="A149" s="42" t="s">
        <v>240</v>
      </c>
      <c r="B149" s="40" t="s">
        <v>19</v>
      </c>
      <c r="C149" s="55">
        <f t="shared" ref="C149:H149" si="40">C154</f>
        <v>213.744</v>
      </c>
      <c r="D149" s="55">
        <f t="shared" si="40"/>
        <v>0</v>
      </c>
      <c r="E149" s="55">
        <f t="shared" si="40"/>
        <v>0</v>
      </c>
      <c r="F149" s="55">
        <f t="shared" si="40"/>
        <v>0</v>
      </c>
      <c r="G149" s="55">
        <f t="shared" si="40"/>
        <v>0</v>
      </c>
      <c r="H149" s="55">
        <f t="shared" si="40"/>
        <v>0</v>
      </c>
      <c r="I149" s="49">
        <f t="shared" si="35"/>
        <v>213.744</v>
      </c>
    </row>
    <row r="150" spans="1:9" ht="15.75" x14ac:dyDescent="0.25">
      <c r="A150" s="42" t="s">
        <v>241</v>
      </c>
      <c r="B150" s="40" t="s">
        <v>20</v>
      </c>
      <c r="C150" s="55">
        <f t="shared" ref="C150:H152" si="41">C155</f>
        <v>0</v>
      </c>
      <c r="D150" s="55">
        <f t="shared" si="41"/>
        <v>0</v>
      </c>
      <c r="E150" s="55">
        <f t="shared" si="41"/>
        <v>0</v>
      </c>
      <c r="F150" s="55">
        <f t="shared" si="41"/>
        <v>0</v>
      </c>
      <c r="G150" s="55">
        <f t="shared" si="41"/>
        <v>0</v>
      </c>
      <c r="H150" s="55">
        <f t="shared" si="41"/>
        <v>0</v>
      </c>
      <c r="I150" s="49">
        <f t="shared" si="35"/>
        <v>0</v>
      </c>
    </row>
    <row r="151" spans="1:9" ht="15.75" x14ac:dyDescent="0.25">
      <c r="A151" s="42" t="s">
        <v>242</v>
      </c>
      <c r="B151" s="40" t="s">
        <v>21</v>
      </c>
      <c r="C151" s="55">
        <f t="shared" si="41"/>
        <v>1923.7</v>
      </c>
      <c r="D151" s="55">
        <f t="shared" si="41"/>
        <v>0</v>
      </c>
      <c r="E151" s="55">
        <f t="shared" si="41"/>
        <v>0</v>
      </c>
      <c r="F151" s="55">
        <f t="shared" si="41"/>
        <v>0</v>
      </c>
      <c r="G151" s="55">
        <f t="shared" si="41"/>
        <v>0</v>
      </c>
      <c r="H151" s="55">
        <f t="shared" si="41"/>
        <v>0</v>
      </c>
      <c r="I151" s="49">
        <f t="shared" si="35"/>
        <v>1923.7</v>
      </c>
    </row>
    <row r="152" spans="1:9" ht="15.75" x14ac:dyDescent="0.25">
      <c r="A152" s="42" t="s">
        <v>243</v>
      </c>
      <c r="B152" s="40" t="s">
        <v>22</v>
      </c>
      <c r="C152" s="55">
        <f t="shared" si="41"/>
        <v>0</v>
      </c>
      <c r="D152" s="55">
        <f t="shared" si="41"/>
        <v>0</v>
      </c>
      <c r="E152" s="55">
        <f t="shared" si="41"/>
        <v>0</v>
      </c>
      <c r="F152" s="55">
        <f t="shared" si="41"/>
        <v>0</v>
      </c>
      <c r="G152" s="55">
        <f t="shared" si="41"/>
        <v>0</v>
      </c>
      <c r="H152" s="55">
        <f t="shared" si="41"/>
        <v>0</v>
      </c>
      <c r="I152" s="49">
        <f t="shared" si="35"/>
        <v>0</v>
      </c>
    </row>
    <row r="153" spans="1:9" ht="98.25" customHeight="1" x14ac:dyDescent="0.25">
      <c r="A153" s="8" t="s">
        <v>240</v>
      </c>
      <c r="B153" s="22" t="s">
        <v>246</v>
      </c>
      <c r="C153" s="52">
        <f t="shared" ref="C153:H153" si="42">C154+C155+C156+C157</f>
        <v>2137.444</v>
      </c>
      <c r="D153" s="52">
        <f t="shared" si="42"/>
        <v>0</v>
      </c>
      <c r="E153" s="52">
        <f t="shared" si="42"/>
        <v>0</v>
      </c>
      <c r="F153" s="52">
        <f t="shared" si="42"/>
        <v>0</v>
      </c>
      <c r="G153" s="52">
        <f t="shared" si="42"/>
        <v>0</v>
      </c>
      <c r="H153" s="52">
        <f t="shared" si="42"/>
        <v>0</v>
      </c>
      <c r="I153" s="44">
        <f t="shared" si="35"/>
        <v>2137.444</v>
      </c>
    </row>
    <row r="154" spans="1:9" ht="15.75" x14ac:dyDescent="0.25">
      <c r="A154" s="24" t="s">
        <v>244</v>
      </c>
      <c r="B154" s="22" t="s">
        <v>19</v>
      </c>
      <c r="C154" s="52">
        <v>213.744</v>
      </c>
      <c r="D154" s="52">
        <f>D155+D156+D157+D158</f>
        <v>0</v>
      </c>
      <c r="E154" s="52">
        <f>E155+E156+E157+E158</f>
        <v>0</v>
      </c>
      <c r="F154" s="52">
        <f>F155+F156+F157+F158</f>
        <v>0</v>
      </c>
      <c r="G154" s="52">
        <f>G155+G156+G157+G158</f>
        <v>0</v>
      </c>
      <c r="H154" s="52">
        <f>H155+H156+H157+H158</f>
        <v>0</v>
      </c>
      <c r="I154" s="44">
        <f t="shared" si="35"/>
        <v>213.744</v>
      </c>
    </row>
    <row r="155" spans="1:9" ht="15.75" x14ac:dyDescent="0.25">
      <c r="A155" s="24" t="s">
        <v>247</v>
      </c>
      <c r="B155" s="22" t="s">
        <v>20</v>
      </c>
      <c r="C155" s="52">
        <v>0</v>
      </c>
      <c r="D155" s="52">
        <v>0</v>
      </c>
      <c r="E155" s="52">
        <v>0</v>
      </c>
      <c r="F155" s="52">
        <v>0</v>
      </c>
      <c r="G155" s="52">
        <v>0</v>
      </c>
      <c r="H155" s="52">
        <v>0</v>
      </c>
      <c r="I155" s="44">
        <f t="shared" si="35"/>
        <v>0</v>
      </c>
    </row>
    <row r="156" spans="1:9" ht="15.75" x14ac:dyDescent="0.25">
      <c r="A156" s="24" t="s">
        <v>248</v>
      </c>
      <c r="B156" s="22" t="s">
        <v>21</v>
      </c>
      <c r="C156" s="52">
        <v>1923.7</v>
      </c>
      <c r="D156" s="52">
        <f>D157+D158+D159+D160</f>
        <v>0</v>
      </c>
      <c r="E156" s="52">
        <f>E157+E158+E159+E160</f>
        <v>0</v>
      </c>
      <c r="F156" s="52">
        <f>F157+F158+F159+F160</f>
        <v>0</v>
      </c>
      <c r="G156" s="52">
        <f>G157+G158+G159+G160</f>
        <v>0</v>
      </c>
      <c r="H156" s="52">
        <f>H157+H158+H159+H160</f>
        <v>0</v>
      </c>
      <c r="I156" s="44">
        <f t="shared" si="35"/>
        <v>1923.7</v>
      </c>
    </row>
    <row r="157" spans="1:9" ht="15.75" x14ac:dyDescent="0.25">
      <c r="A157" s="24" t="s">
        <v>249</v>
      </c>
      <c r="B157" s="22" t="s">
        <v>22</v>
      </c>
      <c r="C157" s="52">
        <v>0</v>
      </c>
      <c r="D157" s="52">
        <v>0</v>
      </c>
      <c r="E157" s="52">
        <v>0</v>
      </c>
      <c r="F157" s="52">
        <v>0</v>
      </c>
      <c r="G157" s="52">
        <v>0</v>
      </c>
      <c r="H157" s="52">
        <v>0</v>
      </c>
      <c r="I157" s="44">
        <f t="shared" si="35"/>
        <v>0</v>
      </c>
    </row>
  </sheetData>
  <mergeCells count="6">
    <mergeCell ref="A12:I12"/>
    <mergeCell ref="C1:I1"/>
    <mergeCell ref="A3:I3"/>
    <mergeCell ref="A4:A5"/>
    <mergeCell ref="B4:B5"/>
    <mergeCell ref="C4:I4"/>
  </mergeCells>
  <phoneticPr fontId="11" alignment="center"/>
  <pageMargins left="0.70866141732283472" right="0.70866141732283472" top="0.74803149606299213" bottom="0.74803149606299213" header="0.31496062992125984" footer="0.31496062992125984"/>
  <pageSetup paperSize="9" scale="50" orientation="portrait" r:id="rId1"/>
  <rowBreaks count="2" manualBreakCount="2">
    <brk id="52" max="8" man="1"/>
    <brk id="102" max="8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"/>
  <sheetViews>
    <sheetView view="pageBreakPreview" zoomScaleNormal="100" zoomScaleSheetLayoutView="100" workbookViewId="0">
      <selection activeCell="G26" sqref="G25:G26"/>
    </sheetView>
  </sheetViews>
  <sheetFormatPr defaultRowHeight="15" x14ac:dyDescent="0.25"/>
  <cols>
    <col min="1" max="1" width="6.285156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61" t="s">
        <v>32</v>
      </c>
      <c r="E1" s="61"/>
      <c r="F1" s="61"/>
      <c r="G1" s="61"/>
      <c r="H1" s="61"/>
      <c r="I1" s="61"/>
    </row>
    <row r="2" spans="1:9" ht="18.75" x14ac:dyDescent="0.3">
      <c r="D2" s="30"/>
      <c r="E2" s="30"/>
      <c r="F2" s="30"/>
      <c r="G2" s="30"/>
      <c r="H2" s="30"/>
      <c r="I2" s="30"/>
    </row>
    <row r="3" spans="1:9" ht="18.600000000000001" customHeight="1" x14ac:dyDescent="0.25">
      <c r="A3" s="62" t="s">
        <v>143</v>
      </c>
      <c r="B3" s="62"/>
      <c r="C3" s="62"/>
      <c r="D3" s="62"/>
      <c r="E3" s="62"/>
      <c r="F3" s="62"/>
      <c r="G3" s="62"/>
      <c r="H3" s="62"/>
      <c r="I3" s="62"/>
    </row>
    <row r="4" spans="1:9" ht="12.75" customHeight="1" x14ac:dyDescent="0.25">
      <c r="A4" s="1"/>
    </row>
    <row r="5" spans="1:9" ht="27.75" customHeight="1" x14ac:dyDescent="0.25">
      <c r="A5" s="63" t="s">
        <v>6</v>
      </c>
      <c r="B5" s="60" t="s">
        <v>16</v>
      </c>
      <c r="C5" s="60" t="s">
        <v>17</v>
      </c>
      <c r="D5" s="60"/>
      <c r="E5" s="60"/>
      <c r="F5" s="60"/>
      <c r="G5" s="60"/>
      <c r="H5" s="60"/>
      <c r="I5" s="60"/>
    </row>
    <row r="6" spans="1:9" ht="20.25" customHeight="1" x14ac:dyDescent="0.25">
      <c r="A6" s="64"/>
      <c r="B6" s="60"/>
      <c r="C6" s="2">
        <v>2025</v>
      </c>
      <c r="D6" s="2">
        <v>2026</v>
      </c>
      <c r="E6" s="2">
        <v>2027</v>
      </c>
      <c r="F6" s="2">
        <v>2028</v>
      </c>
      <c r="G6" s="2">
        <v>2029</v>
      </c>
      <c r="H6" s="2">
        <v>2030</v>
      </c>
      <c r="I6" s="2" t="s">
        <v>0</v>
      </c>
    </row>
    <row r="7" spans="1:9" ht="15.7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</row>
    <row r="8" spans="1:9" ht="15.75" x14ac:dyDescent="0.25">
      <c r="A8" s="8">
        <v>1</v>
      </c>
      <c r="B8" s="9" t="s">
        <v>18</v>
      </c>
      <c r="C8" s="13">
        <f t="shared" ref="C8:H8" si="0">SUM(C9:C12)</f>
        <v>1000</v>
      </c>
      <c r="D8" s="13">
        <f t="shared" si="0"/>
        <v>1500</v>
      </c>
      <c r="E8" s="13">
        <f t="shared" si="0"/>
        <v>1500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>SUM(C8:H8)</f>
        <v>4000</v>
      </c>
    </row>
    <row r="9" spans="1:9" ht="15.75" x14ac:dyDescent="0.25">
      <c r="A9" s="8" t="s">
        <v>7</v>
      </c>
      <c r="B9" s="3" t="s">
        <v>19</v>
      </c>
      <c r="C9" s="7">
        <f t="shared" ref="C9:H9" si="1">C15</f>
        <v>1000</v>
      </c>
      <c r="D9" s="7">
        <f t="shared" si="1"/>
        <v>1500</v>
      </c>
      <c r="E9" s="7">
        <f t="shared" si="1"/>
        <v>1500</v>
      </c>
      <c r="F9" s="7">
        <f t="shared" si="1"/>
        <v>0</v>
      </c>
      <c r="G9" s="7">
        <f t="shared" si="1"/>
        <v>0</v>
      </c>
      <c r="H9" s="7">
        <f t="shared" si="1"/>
        <v>0</v>
      </c>
      <c r="I9" s="7">
        <f t="shared" ref="I9:I18" si="2">SUM(C9:H9)</f>
        <v>4000</v>
      </c>
    </row>
    <row r="10" spans="1:9" ht="15.75" x14ac:dyDescent="0.25">
      <c r="A10" s="8" t="s">
        <v>8</v>
      </c>
      <c r="B10" s="3" t="s">
        <v>20</v>
      </c>
      <c r="C10" s="7">
        <f t="shared" ref="C10:H12" si="3">C16</f>
        <v>0</v>
      </c>
      <c r="D10" s="7">
        <f t="shared" si="3"/>
        <v>0</v>
      </c>
      <c r="E10" s="7">
        <f t="shared" si="3"/>
        <v>0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0</v>
      </c>
    </row>
    <row r="11" spans="1:9" ht="15.75" x14ac:dyDescent="0.25">
      <c r="A11" s="8" t="s">
        <v>9</v>
      </c>
      <c r="B11" s="3" t="s">
        <v>21</v>
      </c>
      <c r="C11" s="7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15.75" x14ac:dyDescent="0.25">
      <c r="A12" s="8" t="s">
        <v>10</v>
      </c>
      <c r="B12" s="3" t="s">
        <v>22</v>
      </c>
      <c r="C12" s="7">
        <f t="shared" si="3"/>
        <v>0</v>
      </c>
      <c r="D12" s="7">
        <f t="shared" si="3"/>
        <v>0</v>
      </c>
      <c r="E12" s="7">
        <f t="shared" si="3"/>
        <v>0</v>
      </c>
      <c r="F12" s="7">
        <f t="shared" si="3"/>
        <v>0</v>
      </c>
      <c r="G12" s="7">
        <f t="shared" si="3"/>
        <v>0</v>
      </c>
      <c r="H12" s="7">
        <f t="shared" si="3"/>
        <v>0</v>
      </c>
      <c r="I12" s="7">
        <f t="shared" si="2"/>
        <v>0</v>
      </c>
    </row>
    <row r="13" spans="1:9" ht="14.45" customHeight="1" x14ac:dyDescent="0.25">
      <c r="A13" s="103" t="s">
        <v>106</v>
      </c>
      <c r="B13" s="103"/>
      <c r="C13" s="103"/>
      <c r="D13" s="103"/>
      <c r="E13" s="103"/>
      <c r="F13" s="103"/>
      <c r="G13" s="103"/>
      <c r="H13" s="103"/>
      <c r="I13" s="103"/>
    </row>
    <row r="14" spans="1:9" ht="63" x14ac:dyDescent="0.25">
      <c r="A14" s="8" t="s">
        <v>7</v>
      </c>
      <c r="B14" s="3" t="s">
        <v>267</v>
      </c>
      <c r="C14" s="7">
        <f t="shared" ref="C14:H14" si="4">SUM(C15:C18)</f>
        <v>1000</v>
      </c>
      <c r="D14" s="7">
        <f t="shared" si="4"/>
        <v>1500</v>
      </c>
      <c r="E14" s="7">
        <f t="shared" si="4"/>
        <v>1500</v>
      </c>
      <c r="F14" s="7">
        <f t="shared" si="4"/>
        <v>0</v>
      </c>
      <c r="G14" s="7">
        <f t="shared" si="4"/>
        <v>0</v>
      </c>
      <c r="H14" s="7">
        <f t="shared" si="4"/>
        <v>0</v>
      </c>
      <c r="I14" s="7">
        <f>SUM(C14:H14)</f>
        <v>4000</v>
      </c>
    </row>
    <row r="15" spans="1:9" ht="15.75" x14ac:dyDescent="0.25">
      <c r="A15" s="8" t="s">
        <v>11</v>
      </c>
      <c r="B15" s="3" t="s">
        <v>19</v>
      </c>
      <c r="C15" s="7">
        <v>1000</v>
      </c>
      <c r="D15" s="7">
        <v>1500</v>
      </c>
      <c r="E15" s="7">
        <v>1500</v>
      </c>
      <c r="F15" s="14">
        <v>0</v>
      </c>
      <c r="G15" s="14">
        <v>0</v>
      </c>
      <c r="H15" s="14">
        <v>0</v>
      </c>
      <c r="I15" s="7">
        <f>SUM(C15:H15)</f>
        <v>4000</v>
      </c>
    </row>
    <row r="16" spans="1:9" ht="15.75" x14ac:dyDescent="0.25">
      <c r="A16" s="8" t="s">
        <v>14</v>
      </c>
      <c r="B16" s="3" t="s">
        <v>20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9" ht="15.75" x14ac:dyDescent="0.25">
      <c r="A17" s="8" t="s">
        <v>23</v>
      </c>
      <c r="B17" s="3" t="s">
        <v>21</v>
      </c>
      <c r="C17" s="7">
        <v>0</v>
      </c>
      <c r="D17" s="7">
        <v>0</v>
      </c>
      <c r="E17" s="7">
        <v>0</v>
      </c>
      <c r="F17" s="7">
        <v>0</v>
      </c>
      <c r="G17" s="7">
        <v>0</v>
      </c>
      <c r="H17" s="7">
        <v>0</v>
      </c>
      <c r="I17" s="7">
        <f t="shared" si="2"/>
        <v>0</v>
      </c>
    </row>
    <row r="18" spans="1:9" ht="15.75" x14ac:dyDescent="0.25">
      <c r="A18" s="8" t="s">
        <v>24</v>
      </c>
      <c r="B18" s="3" t="s">
        <v>22</v>
      </c>
      <c r="C18" s="7">
        <v>0</v>
      </c>
      <c r="D18" s="7">
        <v>0</v>
      </c>
      <c r="E18" s="7">
        <v>0</v>
      </c>
      <c r="F18" s="7">
        <v>0</v>
      </c>
      <c r="G18" s="7">
        <v>0</v>
      </c>
      <c r="H18" s="7">
        <v>0</v>
      </c>
      <c r="I18" s="7">
        <f t="shared" si="2"/>
        <v>0</v>
      </c>
    </row>
    <row r="19" spans="1:9" ht="15.75" x14ac:dyDescent="0.25">
      <c r="A19" s="4"/>
    </row>
  </sheetData>
  <mergeCells count="6">
    <mergeCell ref="A13:I13"/>
    <mergeCell ref="D1:I1"/>
    <mergeCell ref="A3:I3"/>
    <mergeCell ref="A5:A6"/>
    <mergeCell ref="B5:B6"/>
    <mergeCell ref="C5:I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"/>
  <sheetViews>
    <sheetView view="pageBreakPreview" zoomScaleNormal="100" zoomScaleSheetLayoutView="100" workbookViewId="0">
      <selection activeCell="B14" sqref="B14"/>
    </sheetView>
  </sheetViews>
  <sheetFormatPr defaultRowHeight="15" x14ac:dyDescent="0.25"/>
  <cols>
    <col min="1" max="1" width="7.5703125" style="5" customWidth="1"/>
    <col min="2" max="2" width="37.140625" style="5" customWidth="1"/>
    <col min="3" max="8" width="10.7109375" style="5" customWidth="1"/>
    <col min="9" max="9" width="11.5703125" style="5" customWidth="1"/>
  </cols>
  <sheetData>
    <row r="1" spans="1:9" ht="18.75" x14ac:dyDescent="0.3">
      <c r="D1" s="61" t="s">
        <v>32</v>
      </c>
      <c r="E1" s="61"/>
      <c r="F1" s="61"/>
      <c r="G1" s="61"/>
      <c r="H1" s="61"/>
      <c r="I1" s="61"/>
    </row>
    <row r="2" spans="1:9" ht="18.75" x14ac:dyDescent="0.3">
      <c r="D2" s="30"/>
      <c r="E2" s="30"/>
      <c r="F2" s="30"/>
      <c r="G2" s="30"/>
      <c r="H2" s="30"/>
      <c r="I2" s="30"/>
    </row>
    <row r="3" spans="1:9" ht="18.600000000000001" customHeight="1" x14ac:dyDescent="0.25">
      <c r="A3" s="62" t="s">
        <v>144</v>
      </c>
      <c r="B3" s="62"/>
      <c r="C3" s="62"/>
      <c r="D3" s="62"/>
      <c r="E3" s="62"/>
      <c r="F3" s="62"/>
      <c r="G3" s="62"/>
      <c r="H3" s="62"/>
      <c r="I3" s="62"/>
    </row>
    <row r="4" spans="1:9" ht="12.75" customHeight="1" x14ac:dyDescent="0.25">
      <c r="A4" s="1"/>
    </row>
    <row r="5" spans="1:9" ht="27.75" customHeight="1" x14ac:dyDescent="0.25">
      <c r="A5" s="63" t="s">
        <v>6</v>
      </c>
      <c r="B5" s="60" t="s">
        <v>16</v>
      </c>
      <c r="C5" s="60" t="s">
        <v>17</v>
      </c>
      <c r="D5" s="60"/>
      <c r="E5" s="60"/>
      <c r="F5" s="60"/>
      <c r="G5" s="60"/>
      <c r="H5" s="60"/>
      <c r="I5" s="60"/>
    </row>
    <row r="6" spans="1:9" ht="20.25" customHeight="1" x14ac:dyDescent="0.25">
      <c r="A6" s="64"/>
      <c r="B6" s="60"/>
      <c r="C6" s="2">
        <v>2025</v>
      </c>
      <c r="D6" s="2">
        <v>2026</v>
      </c>
      <c r="E6" s="2">
        <v>2027</v>
      </c>
      <c r="F6" s="2">
        <v>2028</v>
      </c>
      <c r="G6" s="2">
        <v>2029</v>
      </c>
      <c r="H6" s="2">
        <v>2030</v>
      </c>
      <c r="I6" s="2" t="s">
        <v>0</v>
      </c>
    </row>
    <row r="7" spans="1:9" ht="15.75" x14ac:dyDescent="0.25">
      <c r="A7" s="2">
        <v>1</v>
      </c>
      <c r="B7" s="2">
        <v>2</v>
      </c>
      <c r="C7" s="2">
        <v>3</v>
      </c>
      <c r="D7" s="2">
        <v>4</v>
      </c>
      <c r="E7" s="2">
        <v>5</v>
      </c>
      <c r="F7" s="2">
        <v>6</v>
      </c>
      <c r="G7" s="2">
        <v>7</v>
      </c>
      <c r="H7" s="2">
        <v>8</v>
      </c>
      <c r="I7" s="2">
        <v>9</v>
      </c>
    </row>
    <row r="8" spans="1:9" ht="15.75" x14ac:dyDescent="0.25">
      <c r="A8" s="8">
        <v>1</v>
      </c>
      <c r="B8" s="9" t="s">
        <v>18</v>
      </c>
      <c r="C8" s="13">
        <f t="shared" ref="C8:H8" si="0">SUM(C9:C12)</f>
        <v>489.13</v>
      </c>
      <c r="D8" s="13">
        <f t="shared" si="0"/>
        <v>0</v>
      </c>
      <c r="E8" s="13">
        <f t="shared" si="0"/>
        <v>0</v>
      </c>
      <c r="F8" s="13">
        <f t="shared" si="0"/>
        <v>0</v>
      </c>
      <c r="G8" s="13">
        <f t="shared" si="0"/>
        <v>0</v>
      </c>
      <c r="H8" s="13">
        <f t="shared" si="0"/>
        <v>0</v>
      </c>
      <c r="I8" s="13">
        <f>SUM(C8:H8)</f>
        <v>489.13</v>
      </c>
    </row>
    <row r="9" spans="1:9" ht="15.75" x14ac:dyDescent="0.25">
      <c r="A9" s="8" t="s">
        <v>7</v>
      </c>
      <c r="B9" s="3" t="s">
        <v>19</v>
      </c>
      <c r="C9" s="21">
        <f t="shared" ref="C9:H9" si="1">C15</f>
        <v>146.74</v>
      </c>
      <c r="D9" s="21">
        <f t="shared" si="1"/>
        <v>0</v>
      </c>
      <c r="E9" s="21">
        <f t="shared" si="1"/>
        <v>0</v>
      </c>
      <c r="F9" s="21">
        <f t="shared" si="1"/>
        <v>0</v>
      </c>
      <c r="G9" s="21">
        <f t="shared" si="1"/>
        <v>0</v>
      </c>
      <c r="H9" s="21">
        <f t="shared" si="1"/>
        <v>0</v>
      </c>
      <c r="I9" s="7">
        <f>SUM(C9:H9)</f>
        <v>146.74</v>
      </c>
    </row>
    <row r="10" spans="1:9" ht="15.75" x14ac:dyDescent="0.25">
      <c r="A10" s="8" t="s">
        <v>8</v>
      </c>
      <c r="B10" s="3" t="s">
        <v>20</v>
      </c>
      <c r="C10" s="21">
        <f t="shared" ref="C10:H12" si="2">C16</f>
        <v>0</v>
      </c>
      <c r="D10" s="21">
        <f t="shared" si="2"/>
        <v>0</v>
      </c>
      <c r="E10" s="21">
        <f t="shared" si="2"/>
        <v>0</v>
      </c>
      <c r="F10" s="21">
        <f t="shared" si="2"/>
        <v>0</v>
      </c>
      <c r="G10" s="21">
        <f t="shared" si="2"/>
        <v>0</v>
      </c>
      <c r="H10" s="21">
        <f t="shared" si="2"/>
        <v>0</v>
      </c>
      <c r="I10" s="7">
        <f>SUM(C10:H10)</f>
        <v>0</v>
      </c>
    </row>
    <row r="11" spans="1:9" ht="15.75" x14ac:dyDescent="0.25">
      <c r="A11" s="8" t="s">
        <v>9</v>
      </c>
      <c r="B11" s="3" t="s">
        <v>21</v>
      </c>
      <c r="C11" s="21">
        <f t="shared" si="2"/>
        <v>342.39</v>
      </c>
      <c r="D11" s="21">
        <f t="shared" si="2"/>
        <v>0</v>
      </c>
      <c r="E11" s="21">
        <f t="shared" si="2"/>
        <v>0</v>
      </c>
      <c r="F11" s="21">
        <f t="shared" si="2"/>
        <v>0</v>
      </c>
      <c r="G11" s="21">
        <f t="shared" si="2"/>
        <v>0</v>
      </c>
      <c r="H11" s="21">
        <f t="shared" si="2"/>
        <v>0</v>
      </c>
      <c r="I11" s="7">
        <f>SUM(C11:H11)</f>
        <v>342.39</v>
      </c>
    </row>
    <row r="12" spans="1:9" ht="15.75" x14ac:dyDescent="0.25">
      <c r="A12" s="8" t="s">
        <v>10</v>
      </c>
      <c r="B12" s="3" t="s">
        <v>22</v>
      </c>
      <c r="C12" s="21">
        <f t="shared" si="2"/>
        <v>0</v>
      </c>
      <c r="D12" s="21">
        <f t="shared" si="2"/>
        <v>0</v>
      </c>
      <c r="E12" s="21">
        <f t="shared" si="2"/>
        <v>0</v>
      </c>
      <c r="F12" s="21">
        <f t="shared" si="2"/>
        <v>0</v>
      </c>
      <c r="G12" s="21">
        <f t="shared" si="2"/>
        <v>0</v>
      </c>
      <c r="H12" s="21">
        <f t="shared" si="2"/>
        <v>0</v>
      </c>
      <c r="I12" s="7">
        <f>SUM(C12:H12)</f>
        <v>0</v>
      </c>
    </row>
    <row r="13" spans="1:9" ht="14.45" customHeight="1" x14ac:dyDescent="0.25">
      <c r="A13" s="103" t="s">
        <v>107</v>
      </c>
      <c r="B13" s="103"/>
      <c r="C13" s="103"/>
      <c r="D13" s="103"/>
      <c r="E13" s="103"/>
      <c r="F13" s="103"/>
      <c r="G13" s="103"/>
      <c r="H13" s="103"/>
      <c r="I13" s="103"/>
    </row>
    <row r="14" spans="1:9" ht="139.5" customHeight="1" x14ac:dyDescent="0.25">
      <c r="A14" s="8" t="s">
        <v>7</v>
      </c>
      <c r="B14" s="33" t="s">
        <v>275</v>
      </c>
      <c r="C14" s="7">
        <f t="shared" ref="C14:H14" si="3">SUM(C15:C18)</f>
        <v>489.13</v>
      </c>
      <c r="D14" s="7">
        <f t="shared" si="3"/>
        <v>0</v>
      </c>
      <c r="E14" s="7">
        <f t="shared" si="3"/>
        <v>0</v>
      </c>
      <c r="F14" s="7">
        <f t="shared" si="3"/>
        <v>0</v>
      </c>
      <c r="G14" s="7">
        <f t="shared" si="3"/>
        <v>0</v>
      </c>
      <c r="H14" s="7">
        <f t="shared" si="3"/>
        <v>0</v>
      </c>
      <c r="I14" s="7">
        <f>SUM(C14:H14)</f>
        <v>489.13</v>
      </c>
    </row>
    <row r="15" spans="1:9" ht="15.75" x14ac:dyDescent="0.25">
      <c r="A15" s="8" t="s">
        <v>11</v>
      </c>
      <c r="B15" s="33" t="s">
        <v>19</v>
      </c>
      <c r="C15" s="21">
        <f>'фин МП'!D173</f>
        <v>146.74</v>
      </c>
      <c r="D15" s="21">
        <f>'фин МП'!E173</f>
        <v>0</v>
      </c>
      <c r="E15" s="21">
        <f>'фин МП'!F173</f>
        <v>0</v>
      </c>
      <c r="F15" s="21">
        <f>'фин МП'!G173</f>
        <v>0</v>
      </c>
      <c r="G15" s="21">
        <f>'фин МП'!H173</f>
        <v>0</v>
      </c>
      <c r="H15" s="21">
        <f>'фин МП'!I173</f>
        <v>0</v>
      </c>
      <c r="I15" s="7">
        <f>SUM(C15:H15)</f>
        <v>146.74</v>
      </c>
    </row>
    <row r="16" spans="1:9" ht="15.75" x14ac:dyDescent="0.25">
      <c r="A16" s="8" t="s">
        <v>14</v>
      </c>
      <c r="B16" s="33" t="s">
        <v>20</v>
      </c>
      <c r="C16" s="21">
        <f>'фин МП'!D174</f>
        <v>0</v>
      </c>
      <c r="D16" s="21">
        <f>'фин МП'!E174</f>
        <v>0</v>
      </c>
      <c r="E16" s="21">
        <f>'фин МП'!F174</f>
        <v>0</v>
      </c>
      <c r="F16" s="21">
        <f>'фин МП'!G174</f>
        <v>0</v>
      </c>
      <c r="G16" s="21">
        <f>'фин МП'!H174</f>
        <v>0</v>
      </c>
      <c r="H16" s="21">
        <f>'фин МП'!I174</f>
        <v>0</v>
      </c>
      <c r="I16" s="7">
        <f>SUM(C16:H16)</f>
        <v>0</v>
      </c>
    </row>
    <row r="17" spans="1:9" ht="15.75" x14ac:dyDescent="0.25">
      <c r="A17" s="8" t="s">
        <v>23</v>
      </c>
      <c r="B17" s="33" t="s">
        <v>21</v>
      </c>
      <c r="C17" s="21">
        <f>'фин МП'!D175</f>
        <v>342.39</v>
      </c>
      <c r="D17" s="21">
        <f>'фин МП'!E175</f>
        <v>0</v>
      </c>
      <c r="E17" s="21">
        <f>'фин МП'!F175</f>
        <v>0</v>
      </c>
      <c r="F17" s="21">
        <f>'фин МП'!G175</f>
        <v>0</v>
      </c>
      <c r="G17" s="21">
        <f>'фин МП'!H175</f>
        <v>0</v>
      </c>
      <c r="H17" s="21">
        <f>'фин МП'!I175</f>
        <v>0</v>
      </c>
      <c r="I17" s="7">
        <f>SUM(C17:H17)</f>
        <v>342.39</v>
      </c>
    </row>
    <row r="18" spans="1:9" ht="15.75" x14ac:dyDescent="0.25">
      <c r="A18" s="8" t="s">
        <v>24</v>
      </c>
      <c r="B18" s="3" t="s">
        <v>22</v>
      </c>
      <c r="C18" s="21">
        <f>'фин МП'!D176</f>
        <v>0</v>
      </c>
      <c r="D18" s="21">
        <f>'фин МП'!E176</f>
        <v>0</v>
      </c>
      <c r="E18" s="21">
        <f>'фин МП'!F176</f>
        <v>0</v>
      </c>
      <c r="F18" s="21">
        <f>'фин МП'!G176</f>
        <v>0</v>
      </c>
      <c r="G18" s="21">
        <f>'фин МП'!H176</f>
        <v>0</v>
      </c>
      <c r="H18" s="21">
        <f>'фин МП'!I176</f>
        <v>0</v>
      </c>
      <c r="I18" s="7">
        <f>SUM(C18:H18)</f>
        <v>0</v>
      </c>
    </row>
  </sheetData>
  <mergeCells count="6">
    <mergeCell ref="A13:I13"/>
    <mergeCell ref="D1:I1"/>
    <mergeCell ref="A3:I3"/>
    <mergeCell ref="A5:A6"/>
    <mergeCell ref="B5:B6"/>
    <mergeCell ref="C5:I5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5" orientation="landscape" r:id="rId1"/>
  <rowBreaks count="1" manualBreakCount="1">
    <brk id="18" max="8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8"/>
  <sheetViews>
    <sheetView view="pageBreakPreview" topLeftCell="B9" zoomScaleNormal="100" zoomScaleSheetLayoutView="100" workbookViewId="0">
      <selection activeCell="B36" sqref="B35:B36"/>
    </sheetView>
  </sheetViews>
  <sheetFormatPr defaultRowHeight="15" x14ac:dyDescent="0.25"/>
  <cols>
    <col min="1" max="1" width="5.140625" style="5" customWidth="1"/>
    <col min="2" max="2" width="49.5703125" style="5" customWidth="1"/>
    <col min="3" max="8" width="10.7109375" style="5" customWidth="1"/>
    <col min="9" max="9" width="11.5703125" style="5" customWidth="1"/>
  </cols>
  <sheetData>
    <row r="1" spans="1:9" ht="27.6" customHeight="1" x14ac:dyDescent="0.25">
      <c r="B1" s="106" t="s">
        <v>133</v>
      </c>
      <c r="C1" s="106"/>
      <c r="D1" s="106"/>
      <c r="E1" s="106"/>
      <c r="F1" s="106"/>
      <c r="G1" s="106"/>
      <c r="H1" s="106"/>
      <c r="I1" s="106"/>
    </row>
    <row r="2" spans="1:9" ht="56.45" customHeight="1" x14ac:dyDescent="0.25">
      <c r="A2" s="62" t="s">
        <v>138</v>
      </c>
      <c r="B2" s="62"/>
      <c r="C2" s="62"/>
      <c r="D2" s="62"/>
      <c r="E2" s="62"/>
      <c r="F2" s="62"/>
      <c r="G2" s="62"/>
      <c r="H2" s="62"/>
      <c r="I2" s="62"/>
    </row>
    <row r="3" spans="1:9" ht="12.75" customHeight="1" x14ac:dyDescent="0.25">
      <c r="A3" s="1"/>
    </row>
    <row r="4" spans="1:9" ht="23.45" customHeight="1" x14ac:dyDescent="0.25">
      <c r="A4" s="63" t="s">
        <v>6</v>
      </c>
      <c r="B4" s="60" t="s">
        <v>129</v>
      </c>
      <c r="C4" s="60" t="s">
        <v>17</v>
      </c>
      <c r="D4" s="60"/>
      <c r="E4" s="60"/>
      <c r="F4" s="60"/>
      <c r="G4" s="60"/>
      <c r="H4" s="60"/>
      <c r="I4" s="60"/>
    </row>
    <row r="5" spans="1:9" ht="20.25" customHeight="1" x14ac:dyDescent="0.25">
      <c r="A5" s="64"/>
      <c r="B5" s="60"/>
      <c r="C5" s="2">
        <v>2025</v>
      </c>
      <c r="D5" s="2">
        <v>2026</v>
      </c>
      <c r="E5" s="2">
        <v>2027</v>
      </c>
      <c r="F5" s="2">
        <v>2028</v>
      </c>
      <c r="G5" s="2">
        <v>2029</v>
      </c>
      <c r="H5" s="2">
        <v>2030</v>
      </c>
      <c r="I5" s="2" t="s">
        <v>0</v>
      </c>
    </row>
    <row r="6" spans="1:9" ht="15.75" x14ac:dyDescent="0.25">
      <c r="A6" s="2">
        <v>1</v>
      </c>
      <c r="B6" s="2">
        <v>2</v>
      </c>
      <c r="C6" s="2">
        <v>3</v>
      </c>
      <c r="D6" s="2">
        <v>4</v>
      </c>
      <c r="E6" s="2">
        <v>5</v>
      </c>
      <c r="F6" s="2">
        <v>6</v>
      </c>
      <c r="G6" s="2">
        <v>7</v>
      </c>
      <c r="H6" s="2">
        <v>8</v>
      </c>
      <c r="I6" s="2">
        <v>9</v>
      </c>
    </row>
    <row r="7" spans="1:9" ht="110.25" x14ac:dyDescent="0.25">
      <c r="A7" s="8">
        <v>1</v>
      </c>
      <c r="B7" s="27" t="s">
        <v>134</v>
      </c>
      <c r="C7" s="13">
        <f t="shared" ref="C7:H7" si="0">SUM(C8:C11)</f>
        <v>799.8</v>
      </c>
      <c r="D7" s="13">
        <f t="shared" si="0"/>
        <v>799.8</v>
      </c>
      <c r="E7" s="13">
        <f t="shared" si="0"/>
        <v>799.8</v>
      </c>
      <c r="F7" s="13">
        <f t="shared" si="0"/>
        <v>0</v>
      </c>
      <c r="G7" s="13">
        <f t="shared" si="0"/>
        <v>0</v>
      </c>
      <c r="H7" s="13">
        <f t="shared" si="0"/>
        <v>0</v>
      </c>
      <c r="I7" s="13">
        <f>SUM(C7:H7)</f>
        <v>2399.3999999999996</v>
      </c>
    </row>
    <row r="8" spans="1:9" ht="15.75" x14ac:dyDescent="0.25">
      <c r="A8" s="25" t="s">
        <v>124</v>
      </c>
      <c r="B8" s="3" t="s">
        <v>2</v>
      </c>
      <c r="C8" s="26">
        <f t="shared" ref="C8:H8" si="1">C13</f>
        <v>0</v>
      </c>
      <c r="D8" s="7">
        <f t="shared" si="1"/>
        <v>0</v>
      </c>
      <c r="E8" s="7">
        <f t="shared" si="1"/>
        <v>0</v>
      </c>
      <c r="F8" s="7">
        <f t="shared" si="1"/>
        <v>0</v>
      </c>
      <c r="G8" s="7">
        <f t="shared" si="1"/>
        <v>0</v>
      </c>
      <c r="H8" s="7">
        <f t="shared" si="1"/>
        <v>0</v>
      </c>
      <c r="I8" s="7">
        <f t="shared" ref="I8:I16" si="2">SUM(C8:H8)</f>
        <v>0</v>
      </c>
    </row>
    <row r="9" spans="1:9" ht="15.75" x14ac:dyDescent="0.25">
      <c r="A9" s="25" t="s">
        <v>125</v>
      </c>
      <c r="B9" s="3" t="s">
        <v>3</v>
      </c>
      <c r="C9" s="26">
        <f t="shared" ref="C9:H11" si="3">C14</f>
        <v>0</v>
      </c>
      <c r="D9" s="7">
        <f t="shared" si="3"/>
        <v>0</v>
      </c>
      <c r="E9" s="7">
        <f t="shared" si="3"/>
        <v>0</v>
      </c>
      <c r="F9" s="7">
        <f t="shared" si="3"/>
        <v>0</v>
      </c>
      <c r="G9" s="7">
        <f t="shared" si="3"/>
        <v>0</v>
      </c>
      <c r="H9" s="7">
        <f t="shared" si="3"/>
        <v>0</v>
      </c>
      <c r="I9" s="7">
        <f t="shared" si="2"/>
        <v>0</v>
      </c>
    </row>
    <row r="10" spans="1:9" ht="15.75" x14ac:dyDescent="0.25">
      <c r="A10" s="25" t="s">
        <v>126</v>
      </c>
      <c r="B10" s="3" t="s">
        <v>4</v>
      </c>
      <c r="C10" s="26">
        <f t="shared" si="3"/>
        <v>799.8</v>
      </c>
      <c r="D10" s="7">
        <f t="shared" si="3"/>
        <v>799.8</v>
      </c>
      <c r="E10" s="7">
        <f t="shared" si="3"/>
        <v>799.8</v>
      </c>
      <c r="F10" s="7">
        <f t="shared" si="3"/>
        <v>0</v>
      </c>
      <c r="G10" s="7">
        <f t="shared" si="3"/>
        <v>0</v>
      </c>
      <c r="H10" s="7">
        <f t="shared" si="3"/>
        <v>0</v>
      </c>
      <c r="I10" s="7">
        <f t="shared" si="2"/>
        <v>2399.3999999999996</v>
      </c>
    </row>
    <row r="11" spans="1:9" ht="15.75" x14ac:dyDescent="0.25">
      <c r="A11" s="25" t="s">
        <v>127</v>
      </c>
      <c r="B11" s="3" t="s">
        <v>5</v>
      </c>
      <c r="C11" s="26">
        <f t="shared" si="3"/>
        <v>0</v>
      </c>
      <c r="D11" s="7">
        <f t="shared" si="3"/>
        <v>0</v>
      </c>
      <c r="E11" s="7">
        <f t="shared" si="3"/>
        <v>0</v>
      </c>
      <c r="F11" s="7">
        <f t="shared" si="3"/>
        <v>0</v>
      </c>
      <c r="G11" s="7">
        <f t="shared" si="3"/>
        <v>0</v>
      </c>
      <c r="H11" s="7">
        <f t="shared" si="3"/>
        <v>0</v>
      </c>
      <c r="I11" s="7">
        <f t="shared" si="2"/>
        <v>0</v>
      </c>
    </row>
    <row r="12" spans="1:9" ht="129.6" customHeight="1" x14ac:dyDescent="0.25">
      <c r="A12" s="8" t="s">
        <v>7</v>
      </c>
      <c r="B12" s="29" t="s">
        <v>276</v>
      </c>
      <c r="C12" s="7">
        <f t="shared" ref="C12:H12" si="4">SUM(C13:C16)</f>
        <v>799.8</v>
      </c>
      <c r="D12" s="7">
        <f t="shared" si="4"/>
        <v>799.8</v>
      </c>
      <c r="E12" s="7">
        <f t="shared" si="4"/>
        <v>799.8</v>
      </c>
      <c r="F12" s="7">
        <f t="shared" si="4"/>
        <v>0</v>
      </c>
      <c r="G12" s="7">
        <f t="shared" si="4"/>
        <v>0</v>
      </c>
      <c r="H12" s="7">
        <f t="shared" si="4"/>
        <v>0</v>
      </c>
      <c r="I12" s="7">
        <f>SUM(C12:H12)</f>
        <v>2399.3999999999996</v>
      </c>
    </row>
    <row r="13" spans="1:9" ht="15.75" x14ac:dyDescent="0.25">
      <c r="A13" s="8" t="s">
        <v>8</v>
      </c>
      <c r="B13" s="3" t="s">
        <v>2</v>
      </c>
      <c r="C13" s="7">
        <v>0</v>
      </c>
      <c r="D13" s="7">
        <v>0</v>
      </c>
      <c r="E13" s="7">
        <v>0</v>
      </c>
      <c r="F13" s="14">
        <v>0</v>
      </c>
      <c r="G13" s="14">
        <v>0</v>
      </c>
      <c r="H13" s="14">
        <v>0</v>
      </c>
      <c r="I13" s="7">
        <f>SUM(C13:H13)</f>
        <v>0</v>
      </c>
    </row>
    <row r="14" spans="1:9" ht="14.45" customHeight="1" x14ac:dyDescent="0.25">
      <c r="A14" s="8" t="s">
        <v>9</v>
      </c>
      <c r="B14" s="3" t="s">
        <v>3</v>
      </c>
      <c r="C14" s="7">
        <v>0</v>
      </c>
      <c r="D14" s="7">
        <v>0</v>
      </c>
      <c r="E14" s="7">
        <v>0</v>
      </c>
      <c r="F14" s="7">
        <v>0</v>
      </c>
      <c r="G14" s="7">
        <v>0</v>
      </c>
      <c r="H14" s="7">
        <v>0</v>
      </c>
      <c r="I14" s="7">
        <f t="shared" si="2"/>
        <v>0</v>
      </c>
    </row>
    <row r="15" spans="1:9" ht="15.75" x14ac:dyDescent="0.25">
      <c r="A15" s="8" t="s">
        <v>10</v>
      </c>
      <c r="B15" s="3" t="s">
        <v>4</v>
      </c>
      <c r="C15" s="7">
        <v>799.8</v>
      </c>
      <c r="D15" s="7">
        <v>799.8</v>
      </c>
      <c r="E15" s="7">
        <v>799.8</v>
      </c>
      <c r="F15" s="7">
        <v>0</v>
      </c>
      <c r="G15" s="7">
        <v>0</v>
      </c>
      <c r="H15" s="7">
        <v>0</v>
      </c>
      <c r="I15" s="7">
        <f t="shared" si="2"/>
        <v>2399.3999999999996</v>
      </c>
    </row>
    <row r="16" spans="1:9" ht="15.75" x14ac:dyDescent="0.25">
      <c r="A16" s="8" t="s">
        <v>36</v>
      </c>
      <c r="B16" s="3" t="s">
        <v>5</v>
      </c>
      <c r="C16" s="7">
        <v>0</v>
      </c>
      <c r="D16" s="7">
        <v>0</v>
      </c>
      <c r="E16" s="7">
        <v>0</v>
      </c>
      <c r="F16" s="7">
        <v>0</v>
      </c>
      <c r="G16" s="7">
        <v>0</v>
      </c>
      <c r="H16" s="7">
        <v>0</v>
      </c>
      <c r="I16" s="7">
        <f t="shared" si="2"/>
        <v>0</v>
      </c>
    </row>
    <row r="17" spans="1:10" ht="32.450000000000003" customHeight="1" x14ac:dyDescent="0.25">
      <c r="A17" s="105" t="s">
        <v>128</v>
      </c>
      <c r="B17" s="105"/>
      <c r="C17" s="105"/>
      <c r="D17" s="105"/>
      <c r="E17" s="105"/>
      <c r="F17" s="105"/>
      <c r="G17" s="105"/>
      <c r="H17" s="105"/>
      <c r="I17" s="105"/>
      <c r="J17" s="28"/>
    </row>
    <row r="18" spans="1:10" ht="32.450000000000003" customHeight="1" x14ac:dyDescent="0.25"/>
  </sheetData>
  <mergeCells count="6">
    <mergeCell ref="A17:I17"/>
    <mergeCell ref="B1:I1"/>
    <mergeCell ref="A2:I2"/>
    <mergeCell ref="A4:A5"/>
    <mergeCell ref="B4:B5"/>
    <mergeCell ref="C4:I4"/>
  </mergeCells>
  <phoneticPr fontId="12" type="noConversion"/>
  <pageMargins left="0.70866141732283472" right="0.70866141732283472" top="0.74803149606299213" bottom="0.74803149606299213" header="0.31496062992125984" footer="0.31496062992125984"/>
  <pageSetup paperSize="9" scale="9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6</vt:i4>
      </vt:variant>
    </vt:vector>
  </HeadingPairs>
  <TitlesOfParts>
    <vt:vector size="15" baseType="lpstr">
      <vt:lpstr>фин МП</vt:lpstr>
      <vt:lpstr>хар-ка проектной</vt:lpstr>
      <vt:lpstr>фин проекта 1</vt:lpstr>
      <vt:lpstr>фин проекта 2</vt:lpstr>
      <vt:lpstr>фин проекта 3</vt:lpstr>
      <vt:lpstr>фин проекта 4</vt:lpstr>
      <vt:lpstr>фин проекта 5</vt:lpstr>
      <vt:lpstr>фин проекта 6</vt:lpstr>
      <vt:lpstr>фин КПМ 1</vt:lpstr>
      <vt:lpstr>'фин проекта 4'!Заголовки_для_печати</vt:lpstr>
      <vt:lpstr>'фин КПМ 1'!Область_печати</vt:lpstr>
      <vt:lpstr>'фин МП'!Область_печати</vt:lpstr>
      <vt:lpstr>'фин проекта 2'!Область_печати</vt:lpstr>
      <vt:lpstr>'фин проекта 4'!Область_печати</vt:lpstr>
      <vt:lpstr>'фин проекта 6'!Область_печати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2025-05-20T06:09:49Z</dcterms:modified>
</cp:coreProperties>
</file>