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95" windowWidth="21075" windowHeight="9210"/>
  </bookViews>
  <sheets>
    <sheet name="Непрограммные направления" sheetId="1" r:id="rId1"/>
  </sheets>
  <calcPr calcId="145621"/>
</workbook>
</file>

<file path=xl/calcChain.xml><?xml version="1.0" encoding="utf-8"?>
<calcChain xmlns="http://schemas.openxmlformats.org/spreadsheetml/2006/main">
  <c r="AB39" i="1" l="1"/>
  <c r="AA39" i="1"/>
  <c r="Y39" i="1"/>
  <c r="X39" i="1"/>
  <c r="N39" i="1"/>
  <c r="O39" i="1"/>
  <c r="P39" i="1"/>
  <c r="Q39" i="1"/>
  <c r="R39" i="1"/>
  <c r="S39" i="1"/>
  <c r="T39" i="1"/>
  <c r="U39" i="1"/>
  <c r="V39" i="1"/>
  <c r="M39" i="1"/>
  <c r="N38" i="1"/>
  <c r="O38" i="1"/>
  <c r="P38" i="1"/>
  <c r="Q38" i="1"/>
  <c r="R38" i="1"/>
  <c r="S38" i="1"/>
  <c r="T38" i="1"/>
  <c r="U38" i="1"/>
  <c r="V38" i="1"/>
  <c r="W38" i="1"/>
  <c r="X38" i="1"/>
  <c r="Y38" i="1"/>
  <c r="Z38" i="1"/>
  <c r="AA38" i="1"/>
  <c r="AB38" i="1"/>
  <c r="AC38" i="1"/>
  <c r="M38" i="1"/>
  <c r="AC36" i="1"/>
  <c r="Z36" i="1"/>
  <c r="W36" i="1"/>
  <c r="AB36" i="1"/>
  <c r="AA36" i="1"/>
  <c r="Y36" i="1"/>
  <c r="X36" i="1"/>
  <c r="N36" i="1"/>
  <c r="O36" i="1"/>
  <c r="P36" i="1"/>
  <c r="Q36" i="1"/>
  <c r="R36" i="1"/>
  <c r="S36" i="1"/>
  <c r="T36" i="1"/>
  <c r="U36" i="1"/>
  <c r="V36" i="1"/>
  <c r="M36" i="1"/>
  <c r="N33" i="1"/>
  <c r="O33" i="1"/>
  <c r="P33" i="1"/>
  <c r="Q33" i="1"/>
  <c r="R33" i="1"/>
  <c r="S33" i="1"/>
  <c r="T33" i="1"/>
  <c r="U33" i="1"/>
  <c r="V33" i="1"/>
  <c r="W33" i="1"/>
  <c r="X33" i="1"/>
  <c r="Y33" i="1"/>
  <c r="Z33" i="1"/>
  <c r="AA33" i="1"/>
  <c r="AB33" i="1"/>
  <c r="AC33" i="1"/>
  <c r="M33" i="1"/>
  <c r="N31" i="1"/>
  <c r="O31" i="1"/>
  <c r="P31" i="1"/>
  <c r="Q31" i="1"/>
  <c r="R31" i="1"/>
  <c r="S31" i="1"/>
  <c r="T31" i="1"/>
  <c r="U31" i="1"/>
  <c r="V31" i="1"/>
  <c r="W31" i="1"/>
  <c r="X31" i="1"/>
  <c r="Y31" i="1"/>
  <c r="Z31" i="1"/>
  <c r="AA31" i="1"/>
  <c r="AB31" i="1"/>
  <c r="AC31" i="1"/>
  <c r="M31" i="1"/>
  <c r="AC29" i="1"/>
  <c r="Z29" i="1"/>
  <c r="W29" i="1"/>
  <c r="AB29" i="1"/>
  <c r="AA29" i="1"/>
  <c r="Y29" i="1"/>
  <c r="X29" i="1"/>
  <c r="N29" i="1"/>
  <c r="O29" i="1"/>
  <c r="P29" i="1"/>
  <c r="Q29" i="1"/>
  <c r="R29" i="1"/>
  <c r="S29" i="1"/>
  <c r="T29" i="1"/>
  <c r="U29" i="1"/>
  <c r="V29" i="1"/>
  <c r="M29" i="1"/>
  <c r="AC24" i="1"/>
  <c r="Z24" i="1"/>
  <c r="W24" i="1"/>
  <c r="AB24" i="1"/>
  <c r="AA24" i="1"/>
  <c r="Y24" i="1"/>
  <c r="X24" i="1"/>
  <c r="N24" i="1"/>
  <c r="O24" i="1"/>
  <c r="P24" i="1"/>
  <c r="Q24" i="1"/>
  <c r="R24" i="1"/>
  <c r="S24" i="1"/>
  <c r="T24" i="1"/>
  <c r="U24" i="1"/>
  <c r="V24" i="1"/>
  <c r="M24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AB20" i="1"/>
  <c r="AC20" i="1"/>
  <c r="M20" i="1"/>
  <c r="AC18" i="1"/>
  <c r="Z18" i="1"/>
  <c r="W18" i="1"/>
  <c r="AB18" i="1"/>
  <c r="AA18" i="1"/>
  <c r="Y18" i="1"/>
  <c r="X18" i="1"/>
  <c r="N18" i="1"/>
  <c r="O18" i="1"/>
  <c r="P18" i="1"/>
  <c r="Q18" i="1"/>
  <c r="R18" i="1"/>
  <c r="S18" i="1"/>
  <c r="T18" i="1"/>
  <c r="U18" i="1"/>
  <c r="V18" i="1"/>
  <c r="M18" i="1"/>
  <c r="AB15" i="1" l="1"/>
  <c r="Y15" i="1"/>
  <c r="V15" i="1"/>
  <c r="AC9" i="1" l="1"/>
  <c r="AC11" i="1"/>
  <c r="AC12" i="1"/>
  <c r="AC13" i="1"/>
  <c r="AC16" i="1"/>
  <c r="AC21" i="1"/>
  <c r="AC22" i="1"/>
  <c r="AC26" i="1"/>
  <c r="AC30" i="1"/>
  <c r="AC32" i="1"/>
  <c r="AC34" i="1"/>
  <c r="AC35" i="1"/>
  <c r="AC8" i="1"/>
  <c r="AB9" i="1"/>
  <c r="AB10" i="1"/>
  <c r="AB11" i="1"/>
  <c r="AB12" i="1"/>
  <c r="AB13" i="1"/>
  <c r="AB14" i="1"/>
  <c r="AB16" i="1"/>
  <c r="AB17" i="1"/>
  <c r="AB19" i="1"/>
  <c r="AB21" i="1"/>
  <c r="AB22" i="1"/>
  <c r="AB23" i="1"/>
  <c r="AB25" i="1"/>
  <c r="AB26" i="1"/>
  <c r="AB27" i="1"/>
  <c r="AB28" i="1"/>
  <c r="AB30" i="1"/>
  <c r="AB32" i="1"/>
  <c r="AB34" i="1"/>
  <c r="AB35" i="1"/>
  <c r="AB37" i="1"/>
  <c r="AB8" i="1"/>
  <c r="Z9" i="1"/>
  <c r="Z10" i="1"/>
  <c r="Z11" i="1"/>
  <c r="Z12" i="1"/>
  <c r="Z13" i="1"/>
  <c r="Z16" i="1"/>
  <c r="Z21" i="1"/>
  <c r="Z22" i="1"/>
  <c r="Z25" i="1"/>
  <c r="Z26" i="1"/>
  <c r="Z27" i="1"/>
  <c r="Z30" i="1"/>
  <c r="Z32" i="1"/>
  <c r="Z34" i="1"/>
  <c r="Z35" i="1"/>
  <c r="Z37" i="1"/>
  <c r="Z8" i="1"/>
  <c r="Y9" i="1"/>
  <c r="Y10" i="1"/>
  <c r="Y11" i="1"/>
  <c r="Y12" i="1"/>
  <c r="Y13" i="1"/>
  <c r="Y14" i="1"/>
  <c r="Y16" i="1"/>
  <c r="Y17" i="1"/>
  <c r="Y19" i="1"/>
  <c r="Y21" i="1"/>
  <c r="Y22" i="1"/>
  <c r="Y23" i="1"/>
  <c r="Y25" i="1"/>
  <c r="Y26" i="1"/>
  <c r="Y27" i="1"/>
  <c r="Y28" i="1"/>
  <c r="Y30" i="1"/>
  <c r="Y32" i="1"/>
  <c r="Y34" i="1"/>
  <c r="Y35" i="1"/>
  <c r="Y37" i="1"/>
  <c r="Y8" i="1"/>
  <c r="W37" i="1"/>
  <c r="W9" i="1"/>
  <c r="W10" i="1"/>
  <c r="W14" i="1"/>
  <c r="W17" i="1"/>
  <c r="W19" i="1"/>
  <c r="W21" i="1"/>
  <c r="W22" i="1"/>
  <c r="W23" i="1"/>
  <c r="W25" i="1"/>
  <c r="W26" i="1"/>
  <c r="W27" i="1"/>
  <c r="W28" i="1"/>
  <c r="W30" i="1"/>
  <c r="W32" i="1"/>
  <c r="W34" i="1"/>
  <c r="W35" i="1"/>
  <c r="W8" i="1"/>
  <c r="V37" i="1"/>
  <c r="V11" i="1"/>
  <c r="V14" i="1"/>
  <c r="V16" i="1"/>
  <c r="V17" i="1"/>
  <c r="V19" i="1"/>
  <c r="V21" i="1"/>
  <c r="V22" i="1"/>
  <c r="V23" i="1"/>
  <c r="V25" i="1"/>
  <c r="V26" i="1"/>
  <c r="V27" i="1"/>
  <c r="V28" i="1"/>
  <c r="V30" i="1"/>
  <c r="V32" i="1"/>
  <c r="V34" i="1"/>
  <c r="V35" i="1"/>
  <c r="M16" i="1"/>
  <c r="W16" i="1" s="1"/>
  <c r="M11" i="1"/>
  <c r="W11" i="1" s="1"/>
  <c r="M13" i="1"/>
  <c r="V13" i="1" s="1"/>
  <c r="M12" i="1"/>
  <c r="W12" i="1" s="1"/>
  <c r="M9" i="1"/>
  <c r="V9" i="1" s="1"/>
  <c r="M8" i="1"/>
  <c r="V8" i="1" s="1"/>
  <c r="M10" i="1"/>
  <c r="V10" i="1" s="1"/>
  <c r="W13" i="1" l="1"/>
  <c r="V12" i="1"/>
  <c r="AC39" i="1"/>
  <c r="Z39" i="1"/>
  <c r="W39" i="1"/>
</calcChain>
</file>

<file path=xl/sharedStrings.xml><?xml version="1.0" encoding="utf-8"?>
<sst xmlns="http://schemas.openxmlformats.org/spreadsheetml/2006/main" count="133" uniqueCount="86">
  <si>
    <t>(расшифровка подписи)</t>
  </si>
  <si>
    <t/>
  </si>
  <si>
    <t>77,63%</t>
  </si>
  <si>
    <t>Итого:</t>
  </si>
  <si>
    <t>64,38%</t>
  </si>
  <si>
    <t>Бюджет Сокольского муниципального района</t>
  </si>
  <si>
    <t>32,85%</t>
  </si>
  <si>
    <t>100,00%</t>
  </si>
  <si>
    <t>59,03%</t>
  </si>
  <si>
    <t>70,31%</t>
  </si>
  <si>
    <t>85,58%</t>
  </si>
  <si>
    <t>77,55%</t>
  </si>
  <si>
    <t>78,42%</t>
  </si>
  <si>
    <t>82,14%</t>
  </si>
  <si>
    <t>70,53%</t>
  </si>
  <si>
    <t>67,82%</t>
  </si>
  <si>
    <t>0,00%</t>
  </si>
  <si>
    <t>85,18%</t>
  </si>
  <si>
    <t>99,96%</t>
  </si>
  <si>
    <t>82,38%</t>
  </si>
  <si>
    <t>16,62%</t>
  </si>
  <si>
    <t>91,67%</t>
  </si>
  <si>
    <t>69,33%</t>
  </si>
  <si>
    <t>71,62%</t>
  </si>
  <si>
    <t>%</t>
  </si>
  <si>
    <t>по казначейству</t>
  </si>
  <si>
    <t>по финансированию</t>
  </si>
  <si>
    <t>Тип средств</t>
  </si>
  <si>
    <t>фин</t>
  </si>
  <si>
    <t>ЦСР наименование</t>
  </si>
  <si>
    <t>Мероприятие</t>
  </si>
  <si>
    <t>ЭКР</t>
  </si>
  <si>
    <t>ВР</t>
  </si>
  <si>
    <t>Суб КОСГУ</t>
  </si>
  <si>
    <t>по факту</t>
  </si>
  <si>
    <t>по реестру</t>
  </si>
  <si>
    <t>списание по факту</t>
  </si>
  <si>
    <t>списание по реестру</t>
  </si>
  <si>
    <t>л/счёт получателя</t>
  </si>
  <si>
    <t>Тип</t>
  </si>
  <si>
    <t>2022 год</t>
  </si>
  <si>
    <t>2023 год</t>
  </si>
  <si>
    <t>2024 год</t>
  </si>
  <si>
    <t>Мероприятия по переселению граждан из аварийного жилищного фонда</t>
  </si>
  <si>
    <t>Резервные фонды администрации</t>
  </si>
  <si>
    <t>Обеспечение деятельности органов местного самоуправления (глава муниципального образования)</t>
  </si>
  <si>
    <t>Реализация мероприятий по обеспечению жильем отдельных категорий граждан в соответствии с федеральным законодательством</t>
  </si>
  <si>
    <t>Расходы на обслуживание муниципального долга</t>
  </si>
  <si>
    <t>Обеспечение функционирования бюджетных учреждений (Содержание аварийно-спасательных служб)</t>
  </si>
  <si>
    <t>Наименование непрограммного направления расходов</t>
  </si>
  <si>
    <t>Обеспечение деятельности представительных органов</t>
  </si>
  <si>
    <t>Осуществление части полномочий по решению вопросов местного значения в соответствии с заключенными соглашениями за счет межбюджетных трансфертов</t>
  </si>
  <si>
    <t>Обеспечение деятельности Контрольно-счетно палаты</t>
  </si>
  <si>
    <t xml:space="preserve"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 </t>
  </si>
  <si>
    <t>Мероприятия в области социальной политики</t>
  </si>
  <si>
    <t>Обеспечение деятельности казенных учреждений (МКУ СМР "Управление строительства и ЖКХ")</t>
  </si>
  <si>
    <t>Обеспечение деятельности казенных учреждений (МКУ СМР "Многофункциональный центр предоставления государственных и муниципальных услуг")"</t>
  </si>
  <si>
    <t>Осуществление отдельных государственных полномочий в соответствии с законом области от 15 января 2013 года № 2966-ОЗ "О наделении органов местного самоуправления отдельными государственными полномочиями по организации мероприятий при осуществлении деятельности по обращению с животными без владельцев "</t>
  </si>
  <si>
    <t>Проведение Всероссийской переписи 2020 года</t>
  </si>
  <si>
    <t>Выполнение других обязательств</t>
  </si>
  <si>
    <t>Мероприятия в сфере средств массовой информации</t>
  </si>
  <si>
    <t>Расходы на обеспечение деятельности функций органов местного самоуправления, отраслевых (функциональных) органов администрации</t>
  </si>
  <si>
    <t>Осуществление отдельных государственных полномочий в соответствии с законом области от 28 июня 2006 года №1465-ОЗ "О наделении органов местного самоуправления отдельными государственными полномочиями в сфере охраны окружающей среды"</t>
  </si>
  <si>
    <t>Уточненный кассовый план на 2021 год</t>
  </si>
  <si>
    <t>Примечание</t>
  </si>
  <si>
    <t>Расходы включены в программное направление</t>
  </si>
  <si>
    <t>Обеспечение мероприятий на реализацию проекта "Народный бюджет"</t>
  </si>
  <si>
    <t>Расходы не планируются</t>
  </si>
  <si>
    <t>Раздел, подраздел</t>
  </si>
  <si>
    <t>Предусматривается проектом решения</t>
  </si>
  <si>
    <t>Итого</t>
  </si>
  <si>
    <t>тыс. руб.</t>
  </si>
  <si>
    <t>Расходы бюджета района в 2021 – 2024 годах на осуществление непрограммных направлений деятельности</t>
  </si>
  <si>
    <t>Сумма</t>
  </si>
  <si>
    <t>Отклонение к предыдущему году</t>
  </si>
  <si>
    <t>Изменения в %</t>
  </si>
  <si>
    <t xml:space="preserve">Приложение 3 к пояснительной записке
к проекту бюджета Сокольского муниципального района 
на 2022 год и плановый период 2023 и 2024 годов 
                                                                                                           </t>
  </si>
  <si>
    <t>Осуществление отдельных государственных полномочий в соответствии с законом области от 5 октября 2006 года №1501-ОЗ "О наделении органов местного самоуправления муниципальных районов и городских округов Вологодской области отдельными государственными полномочиями в сфере регулирования цен (тарифов)"</t>
  </si>
  <si>
    <t>Итого по разделу "Общегосударственные вопросы"</t>
  </si>
  <si>
    <t>Итого по разделу "Национальная экономика"</t>
  </si>
  <si>
    <t>Итого по разделу "Жилищно-коммунальное хозяйство"</t>
  </si>
  <si>
    <t>Итого по разделу "Здравоохранение"</t>
  </si>
  <si>
    <t>Итого по разделу  "Социальная политика"</t>
  </si>
  <si>
    <t>Итого по разделу "Охрана окружающей среды"</t>
  </si>
  <si>
    <t>Итого по разделу "Национальная безопасность и правоохранительная деятельность"</t>
  </si>
  <si>
    <t>Итого по разделу "Обслуживание государственного и муниципального долга"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</si>
</sst>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64" formatCode="#,##0.00;[Red]\-#,##0.00;0.00"/>
    <numFmt numFmtId="165" formatCode="000\.00\.000\.0"/>
    <numFmt numFmtId="166" formatCode="0000"/>
    <numFmt numFmtId="167" formatCode="00\.00\.00"/>
    <numFmt numFmtId="168" formatCode="0\.00"/>
    <numFmt numFmtId="169" formatCode="0000000000"/>
    <numFmt numFmtId="170" formatCode="000"/>
    <numFmt numFmtId="171" formatCode="000\.00\.00"/>
    <numFmt numFmtId="176" formatCode="#,##0.00_ ;[Red]\-#,##0.00\ "/>
    <numFmt numFmtId="177" formatCode="0.0%"/>
    <numFmt numFmtId="178" formatCode="#,##0.0;[Red]\-#,##0.0;0.0"/>
    <numFmt numFmtId="179" formatCode="#,##0.0_ ;[Red]\-#,##0.0\ "/>
  </numFmts>
  <fonts count="8" x14ac:knownFonts="1">
    <font>
      <sz val="10"/>
      <name val="Arial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9"/>
      </patternFill>
    </fill>
  </fills>
  <borders count="5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4">
    <xf numFmtId="0" fontId="0" fillId="0" borderId="0" xfId="0"/>
    <xf numFmtId="0" fontId="2" fillId="0" borderId="0" xfId="0" applyNumberFormat="1" applyFont="1" applyFill="1" applyAlignment="1" applyProtection="1">
      <protection hidden="1"/>
    </xf>
    <xf numFmtId="0" fontId="1" fillId="0" borderId="0" xfId="0" applyFont="1" applyFill="1" applyAlignment="1" applyProtection="1">
      <protection hidden="1"/>
    </xf>
    <xf numFmtId="0" fontId="1" fillId="0" borderId="0" xfId="0" applyFont="1" applyProtection="1">
      <protection hidden="1"/>
    </xf>
    <xf numFmtId="0" fontId="1" fillId="0" borderId="0" xfId="0" applyFont="1" applyAlignment="1" applyProtection="1">
      <alignment wrapText="1"/>
      <protection hidden="1"/>
    </xf>
    <xf numFmtId="0" fontId="1" fillId="0" borderId="0" xfId="0" applyFont="1"/>
    <xf numFmtId="0" fontId="1" fillId="0" borderId="0" xfId="0" applyNumberFormat="1" applyFont="1" applyFill="1" applyAlignment="1" applyProtection="1">
      <protection hidden="1"/>
    </xf>
    <xf numFmtId="0" fontId="1" fillId="0" borderId="0" xfId="0" applyNumberFormat="1" applyFont="1" applyFill="1" applyBorder="1" applyAlignment="1" applyProtection="1">
      <protection hidden="1"/>
    </xf>
    <xf numFmtId="0" fontId="1" fillId="0" borderId="5" xfId="0" applyFont="1" applyFill="1" applyBorder="1" applyProtection="1">
      <protection hidden="1"/>
    </xf>
    <xf numFmtId="0" fontId="2" fillId="2" borderId="0" xfId="0" applyNumberFormat="1" applyFont="1" applyFill="1" applyAlignment="1" applyProtection="1">
      <protection hidden="1"/>
    </xf>
    <xf numFmtId="0" fontId="1" fillId="0" borderId="9" xfId="0" applyNumberFormat="1" applyFont="1" applyFill="1" applyBorder="1" applyAlignment="1" applyProtection="1">
      <protection hidden="1"/>
    </xf>
    <xf numFmtId="0" fontId="1" fillId="0" borderId="16" xfId="0" applyFont="1" applyBorder="1" applyProtection="1">
      <protection hidden="1"/>
    </xf>
    <xf numFmtId="164" fontId="2" fillId="0" borderId="22" xfId="0" applyNumberFormat="1" applyFont="1" applyFill="1" applyBorder="1" applyAlignment="1" applyProtection="1">
      <protection hidden="1"/>
    </xf>
    <xf numFmtId="0" fontId="2" fillId="0" borderId="21" xfId="0" applyNumberFormat="1" applyFont="1" applyFill="1" applyBorder="1" applyAlignment="1" applyProtection="1">
      <protection hidden="1"/>
    </xf>
    <xf numFmtId="165" fontId="2" fillId="2" borderId="17" xfId="0" applyNumberFormat="1" applyFont="1" applyFill="1" applyBorder="1" applyAlignment="1" applyProtection="1">
      <protection hidden="1"/>
    </xf>
    <xf numFmtId="164" fontId="2" fillId="0" borderId="17" xfId="0" applyNumberFormat="1" applyFont="1" applyFill="1" applyBorder="1" applyAlignment="1" applyProtection="1">
      <protection hidden="1"/>
    </xf>
    <xf numFmtId="0" fontId="2" fillId="0" borderId="17" xfId="0" applyNumberFormat="1" applyFont="1" applyFill="1" applyBorder="1" applyAlignment="1" applyProtection="1">
      <protection hidden="1"/>
    </xf>
    <xf numFmtId="0" fontId="2" fillId="2" borderId="17" xfId="0" applyNumberFormat="1" applyFont="1" applyFill="1" applyBorder="1" applyAlignment="1" applyProtection="1">
      <protection hidden="1"/>
    </xf>
    <xf numFmtId="164" fontId="2" fillId="0" borderId="12" xfId="0" applyNumberFormat="1" applyFont="1" applyFill="1" applyBorder="1" applyAlignment="1" applyProtection="1">
      <protection hidden="1"/>
    </xf>
    <xf numFmtId="0" fontId="2" fillId="0" borderId="11" xfId="0" applyNumberFormat="1" applyFont="1" applyFill="1" applyBorder="1" applyAlignment="1" applyProtection="1">
      <protection hidden="1"/>
    </xf>
    <xf numFmtId="165" fontId="2" fillId="2" borderId="10" xfId="0" applyNumberFormat="1" applyFont="1" applyFill="1" applyBorder="1" applyAlignment="1" applyProtection="1">
      <protection hidden="1"/>
    </xf>
    <xf numFmtId="0" fontId="1" fillId="0" borderId="0" xfId="0" applyFont="1" applyBorder="1" applyProtection="1">
      <protection hidden="1"/>
    </xf>
    <xf numFmtId="0" fontId="1" fillId="0" borderId="0" xfId="0" applyFont="1" applyBorder="1" applyAlignment="1" applyProtection="1">
      <alignment wrapText="1"/>
      <protection hidden="1"/>
    </xf>
    <xf numFmtId="0" fontId="2" fillId="0" borderId="1" xfId="0" applyNumberFormat="1" applyFont="1" applyFill="1" applyBorder="1" applyAlignment="1" applyProtection="1">
      <alignment horizontal="center"/>
      <protection hidden="1"/>
    </xf>
    <xf numFmtId="0" fontId="2" fillId="0" borderId="0" xfId="0" applyNumberFormat="1" applyFont="1" applyFill="1" applyAlignment="1" applyProtection="1">
      <alignment horizontal="center"/>
      <protection hidden="1"/>
    </xf>
    <xf numFmtId="0" fontId="1" fillId="0" borderId="0" xfId="0" applyFont="1" applyAlignment="1">
      <alignment wrapText="1"/>
    </xf>
    <xf numFmtId="0" fontId="5" fillId="0" borderId="0" xfId="0" applyFont="1" applyFill="1" applyAlignment="1" applyProtection="1">
      <alignment horizontal="center" wrapText="1"/>
      <protection hidden="1"/>
    </xf>
    <xf numFmtId="0" fontId="2" fillId="0" borderId="34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16" xfId="0" applyNumberFormat="1" applyFont="1" applyFill="1" applyBorder="1" applyAlignment="1" applyProtection="1">
      <alignment horizontal="center" vertical="center"/>
      <protection hidden="1"/>
    </xf>
    <xf numFmtId="0" fontId="2" fillId="2" borderId="28" xfId="0" applyNumberFormat="1" applyFont="1" applyFill="1" applyBorder="1" applyAlignment="1" applyProtection="1">
      <alignment horizontal="center"/>
      <protection hidden="1"/>
    </xf>
    <xf numFmtId="0" fontId="2" fillId="0" borderId="33" xfId="0" applyNumberFormat="1" applyFont="1" applyFill="1" applyBorder="1" applyAlignment="1" applyProtection="1">
      <alignment horizontal="center" vertical="center" wrapText="1"/>
      <protection hidden="1"/>
    </xf>
    <xf numFmtId="0" fontId="2" fillId="2" borderId="0" xfId="0" applyNumberFormat="1" applyFont="1" applyFill="1" applyAlignment="1" applyProtection="1">
      <alignment horizontal="center"/>
      <protection hidden="1"/>
    </xf>
    <xf numFmtId="0" fontId="2" fillId="0" borderId="31" xfId="0" applyNumberFormat="1" applyFont="1" applyFill="1" applyBorder="1" applyAlignment="1" applyProtection="1">
      <alignment horizontal="center" vertical="center"/>
      <protection hidden="1"/>
    </xf>
    <xf numFmtId="0" fontId="2" fillId="2" borderId="3" xfId="0" applyNumberFormat="1" applyFont="1" applyFill="1" applyBorder="1" applyAlignment="1" applyProtection="1">
      <alignment horizontal="center"/>
      <protection hidden="1"/>
    </xf>
    <xf numFmtId="0" fontId="2" fillId="0" borderId="30" xfId="0" applyNumberFormat="1" applyFont="1" applyFill="1" applyBorder="1" applyAlignment="1" applyProtection="1">
      <alignment horizontal="center" vertical="center"/>
      <protection hidden="1"/>
    </xf>
    <xf numFmtId="0" fontId="2" fillId="0" borderId="26" xfId="0" applyNumberFormat="1" applyFont="1" applyFill="1" applyBorder="1" applyAlignment="1" applyProtection="1">
      <alignment horizontal="center"/>
      <protection hidden="1"/>
    </xf>
    <xf numFmtId="0" fontId="2" fillId="0" borderId="17" xfId="0" applyNumberFormat="1" applyFont="1" applyFill="1" applyBorder="1" applyAlignment="1" applyProtection="1">
      <protection hidden="1"/>
    </xf>
    <xf numFmtId="0" fontId="2" fillId="0" borderId="25" xfId="0" applyNumberFormat="1" applyFont="1" applyFill="1" applyBorder="1" applyAlignment="1" applyProtection="1">
      <protection hidden="1"/>
    </xf>
    <xf numFmtId="0" fontId="2" fillId="0" borderId="21" xfId="0" applyNumberFormat="1" applyFont="1" applyFill="1" applyBorder="1" applyAlignment="1" applyProtection="1">
      <protection hidden="1"/>
    </xf>
    <xf numFmtId="0" fontId="2" fillId="0" borderId="10" xfId="0" applyNumberFormat="1" applyFont="1" applyFill="1" applyBorder="1" applyAlignment="1" applyProtection="1">
      <protection hidden="1"/>
    </xf>
    <xf numFmtId="0" fontId="2" fillId="0" borderId="4" xfId="0" applyNumberFormat="1" applyFont="1" applyFill="1" applyBorder="1" applyAlignment="1" applyProtection="1">
      <protection hidden="1"/>
    </xf>
    <xf numFmtId="0" fontId="1" fillId="2" borderId="3" xfId="0" applyNumberFormat="1" applyFont="1" applyFill="1" applyBorder="1" applyAlignment="1" applyProtection="1">
      <protection hidden="1"/>
    </xf>
    <xf numFmtId="0" fontId="2" fillId="0" borderId="2" xfId="0" applyNumberFormat="1" applyFont="1" applyFill="1" applyBorder="1" applyAlignment="1" applyProtection="1">
      <protection hidden="1"/>
    </xf>
    <xf numFmtId="0" fontId="1" fillId="2" borderId="0" xfId="0" applyNumberFormat="1" applyFont="1" applyFill="1" applyAlignment="1" applyProtection="1">
      <protection hidden="1"/>
    </xf>
    <xf numFmtId="177" fontId="1" fillId="0" borderId="0" xfId="0" applyNumberFormat="1" applyFont="1" applyProtection="1">
      <protection hidden="1"/>
    </xf>
    <xf numFmtId="177" fontId="1" fillId="0" borderId="0" xfId="0" applyNumberFormat="1" applyFont="1" applyBorder="1" applyProtection="1">
      <protection hidden="1"/>
    </xf>
    <xf numFmtId="177" fontId="1" fillId="0" borderId="0" xfId="0" applyNumberFormat="1" applyFont="1"/>
    <xf numFmtId="0" fontId="6" fillId="0" borderId="0" xfId="0" applyFont="1" applyFill="1" applyBorder="1" applyAlignment="1">
      <alignment horizontal="right" wrapText="1"/>
    </xf>
    <xf numFmtId="0" fontId="1" fillId="0" borderId="0" xfId="0" applyFont="1" applyAlignment="1" applyProtection="1">
      <alignment horizontal="left" wrapText="1"/>
      <protection hidden="1"/>
    </xf>
    <xf numFmtId="176" fontId="1" fillId="0" borderId="0" xfId="0" applyNumberFormat="1" applyFont="1"/>
    <xf numFmtId="179" fontId="1" fillId="0" borderId="0" xfId="0" applyNumberFormat="1" applyFont="1"/>
    <xf numFmtId="177" fontId="1" fillId="0" borderId="0" xfId="0" applyNumberFormat="1" applyFont="1" applyAlignment="1" applyProtection="1">
      <alignment wrapText="1"/>
      <protection hidden="1"/>
    </xf>
    <xf numFmtId="0" fontId="2" fillId="0" borderId="25" xfId="0" applyNumberFormat="1" applyFont="1" applyFill="1" applyBorder="1" applyAlignment="1" applyProtection="1">
      <protection hidden="1"/>
    </xf>
    <xf numFmtId="0" fontId="2" fillId="2" borderId="21" xfId="0" applyNumberFormat="1" applyFont="1" applyFill="1" applyBorder="1" applyAlignment="1" applyProtection="1">
      <protection hidden="1"/>
    </xf>
    <xf numFmtId="164" fontId="2" fillId="0" borderId="1" xfId="0" applyNumberFormat="1" applyFont="1" applyFill="1" applyBorder="1" applyAlignment="1" applyProtection="1">
      <protection hidden="1"/>
    </xf>
    <xf numFmtId="0" fontId="2" fillId="0" borderId="48" xfId="0" applyNumberFormat="1" applyFont="1" applyFill="1" applyBorder="1" applyAlignment="1" applyProtection="1">
      <protection hidden="1"/>
    </xf>
    <xf numFmtId="0" fontId="2" fillId="0" borderId="49" xfId="0" applyNumberFormat="1" applyFont="1" applyFill="1" applyBorder="1" applyAlignment="1" applyProtection="1">
      <protection hidden="1"/>
    </xf>
    <xf numFmtId="165" fontId="2" fillId="2" borderId="48" xfId="0" applyNumberFormat="1" applyFont="1" applyFill="1" applyBorder="1" applyAlignment="1" applyProtection="1">
      <protection hidden="1"/>
    </xf>
    <xf numFmtId="164" fontId="2" fillId="0" borderId="7" xfId="0" applyNumberFormat="1" applyFont="1" applyFill="1" applyBorder="1" applyAlignment="1" applyProtection="1">
      <protection hidden="1"/>
    </xf>
    <xf numFmtId="0" fontId="2" fillId="0" borderId="7" xfId="0" applyNumberFormat="1" applyFont="1" applyFill="1" applyBorder="1" applyAlignment="1" applyProtection="1">
      <protection hidden="1"/>
    </xf>
    <xf numFmtId="0" fontId="2" fillId="0" borderId="0" xfId="0" applyNumberFormat="1" applyFont="1" applyFill="1" applyBorder="1" applyAlignment="1" applyProtection="1">
      <protection hidden="1"/>
    </xf>
    <xf numFmtId="165" fontId="2" fillId="2" borderId="0" xfId="0" applyNumberFormat="1" applyFont="1" applyFill="1" applyBorder="1" applyAlignment="1" applyProtection="1">
      <protection hidden="1"/>
    </xf>
    <xf numFmtId="164" fontId="3" fillId="0" borderId="18" xfId="0" applyNumberFormat="1" applyFont="1" applyFill="1" applyBorder="1" applyAlignment="1" applyProtection="1">
      <protection hidden="1"/>
    </xf>
    <xf numFmtId="178" fontId="4" fillId="0" borderId="19" xfId="0" applyNumberFormat="1" applyFont="1" applyFill="1" applyBorder="1" applyAlignment="1" applyProtection="1">
      <protection hidden="1"/>
    </xf>
    <xf numFmtId="178" fontId="4" fillId="0" borderId="24" xfId="0" applyNumberFormat="1" applyFont="1" applyFill="1" applyBorder="1" applyAlignment="1" applyProtection="1">
      <alignment wrapText="1"/>
      <protection hidden="1"/>
    </xf>
    <xf numFmtId="178" fontId="4" fillId="0" borderId="23" xfId="0" applyNumberFormat="1" applyFont="1" applyFill="1" applyBorder="1" applyAlignment="1" applyProtection="1">
      <protection hidden="1"/>
    </xf>
    <xf numFmtId="177" fontId="4" fillId="0" borderId="23" xfId="0" applyNumberFormat="1" applyFont="1" applyFill="1" applyBorder="1" applyAlignment="1" applyProtection="1">
      <protection hidden="1"/>
    </xf>
    <xf numFmtId="178" fontId="4" fillId="0" borderId="19" xfId="0" applyNumberFormat="1" applyFont="1" applyFill="1" applyBorder="1" applyAlignment="1" applyProtection="1">
      <alignment wrapText="1"/>
      <protection hidden="1"/>
    </xf>
    <xf numFmtId="178" fontId="5" fillId="0" borderId="19" xfId="0" applyNumberFormat="1" applyFont="1" applyFill="1" applyBorder="1" applyAlignment="1" applyProtection="1">
      <protection hidden="1"/>
    </xf>
    <xf numFmtId="177" fontId="5" fillId="0" borderId="23" xfId="0" applyNumberFormat="1" applyFont="1" applyFill="1" applyBorder="1" applyAlignment="1" applyProtection="1">
      <protection hidden="1"/>
    </xf>
    <xf numFmtId="178" fontId="5" fillId="0" borderId="23" xfId="0" applyNumberFormat="1" applyFont="1" applyFill="1" applyBorder="1" applyAlignment="1" applyProtection="1">
      <protection hidden="1"/>
    </xf>
    <xf numFmtId="177" fontId="5" fillId="0" borderId="19" xfId="0" applyNumberFormat="1" applyFont="1" applyFill="1" applyBorder="1" applyAlignment="1" applyProtection="1">
      <protection hidden="1"/>
    </xf>
    <xf numFmtId="178" fontId="5" fillId="0" borderId="39" xfId="0" applyNumberFormat="1" applyFont="1" applyFill="1" applyBorder="1" applyAlignment="1" applyProtection="1">
      <protection hidden="1"/>
    </xf>
    <xf numFmtId="177" fontId="5" fillId="0" borderId="40" xfId="0" applyNumberFormat="1" applyFont="1" applyFill="1" applyBorder="1" applyAlignment="1" applyProtection="1">
      <protection hidden="1"/>
    </xf>
    <xf numFmtId="178" fontId="5" fillId="0" borderId="40" xfId="0" applyNumberFormat="1" applyFont="1" applyFill="1" applyBorder="1" applyAlignment="1" applyProtection="1">
      <protection hidden="1"/>
    </xf>
    <xf numFmtId="178" fontId="4" fillId="0" borderId="39" xfId="0" applyNumberFormat="1" applyFont="1" applyFill="1" applyBorder="1" applyAlignment="1" applyProtection="1">
      <protection hidden="1"/>
    </xf>
    <xf numFmtId="178" fontId="4" fillId="0" borderId="38" xfId="0" applyNumberFormat="1" applyFont="1" applyFill="1" applyBorder="1" applyAlignment="1" applyProtection="1">
      <alignment wrapText="1"/>
      <protection hidden="1"/>
    </xf>
    <xf numFmtId="178" fontId="4" fillId="0" borderId="40" xfId="0" applyNumberFormat="1" applyFont="1" applyFill="1" applyBorder="1" applyAlignment="1" applyProtection="1">
      <protection hidden="1"/>
    </xf>
    <xf numFmtId="177" fontId="4" fillId="0" borderId="40" xfId="0" applyNumberFormat="1" applyFont="1" applyFill="1" applyBorder="1" applyAlignment="1" applyProtection="1">
      <protection hidden="1"/>
    </xf>
    <xf numFmtId="178" fontId="5" fillId="0" borderId="6" xfId="0" applyNumberFormat="1" applyFont="1" applyFill="1" applyBorder="1" applyAlignment="1" applyProtection="1">
      <protection hidden="1"/>
    </xf>
    <xf numFmtId="178" fontId="5" fillId="0" borderId="2" xfId="0" applyNumberFormat="1" applyFont="1" applyFill="1" applyBorder="1" applyAlignment="1" applyProtection="1">
      <protection hidden="1"/>
    </xf>
    <xf numFmtId="178" fontId="5" fillId="0" borderId="42" xfId="0" applyNumberFormat="1" applyFont="1" applyFill="1" applyBorder="1" applyAlignment="1" applyProtection="1">
      <protection hidden="1"/>
    </xf>
    <xf numFmtId="164" fontId="1" fillId="0" borderId="18" xfId="0" applyNumberFormat="1" applyFont="1" applyFill="1" applyBorder="1" applyAlignment="1" applyProtection="1">
      <protection hidden="1"/>
    </xf>
    <xf numFmtId="164" fontId="1" fillId="0" borderId="18" xfId="0" applyNumberFormat="1" applyFont="1" applyFill="1" applyBorder="1" applyAlignment="1" applyProtection="1">
      <alignment wrapText="1"/>
      <protection hidden="1"/>
    </xf>
    <xf numFmtId="164" fontId="3" fillId="0" borderId="18" xfId="0" applyNumberFormat="1" applyFont="1" applyFill="1" applyBorder="1" applyAlignment="1" applyProtection="1">
      <alignment wrapText="1"/>
      <protection hidden="1"/>
    </xf>
    <xf numFmtId="164" fontId="1" fillId="0" borderId="41" xfId="0" applyNumberFormat="1" applyFont="1" applyFill="1" applyBorder="1" applyAlignment="1" applyProtection="1">
      <protection hidden="1"/>
    </xf>
    <xf numFmtId="164" fontId="1" fillId="0" borderId="13" xfId="0" applyNumberFormat="1" applyFont="1" applyFill="1" applyBorder="1" applyAlignment="1" applyProtection="1">
      <protection hidden="1"/>
    </xf>
    <xf numFmtId="164" fontId="3" fillId="0" borderId="31" xfId="0" applyNumberFormat="1" applyFont="1" applyFill="1" applyBorder="1" applyAlignment="1" applyProtection="1">
      <protection hidden="1"/>
    </xf>
    <xf numFmtId="166" fontId="4" fillId="0" borderId="25" xfId="0" applyNumberFormat="1" applyFont="1" applyFill="1" applyBorder="1" applyAlignment="1" applyProtection="1">
      <protection hidden="1"/>
    </xf>
    <xf numFmtId="166" fontId="4" fillId="0" borderId="22" xfId="0" applyNumberFormat="1" applyFont="1" applyFill="1" applyBorder="1" applyAlignment="1" applyProtection="1">
      <protection hidden="1"/>
    </xf>
    <xf numFmtId="166" fontId="4" fillId="0" borderId="24" xfId="0" applyNumberFormat="1" applyFont="1" applyFill="1" applyBorder="1" applyAlignment="1" applyProtection="1">
      <protection hidden="1"/>
    </xf>
    <xf numFmtId="0" fontId="4" fillId="0" borderId="19" xfId="0" applyFont="1" applyFill="1" applyBorder="1" applyAlignment="1">
      <alignment wrapText="1"/>
    </xf>
    <xf numFmtId="0" fontId="4" fillId="0" borderId="19" xfId="0" applyNumberFormat="1" applyFont="1" applyFill="1" applyBorder="1" applyAlignment="1">
      <alignment wrapText="1"/>
    </xf>
    <xf numFmtId="166" fontId="4" fillId="0" borderId="20" xfId="0" applyNumberFormat="1" applyFont="1" applyFill="1" applyBorder="1" applyAlignment="1" applyProtection="1">
      <protection hidden="1"/>
    </xf>
    <xf numFmtId="171" fontId="4" fillId="0" borderId="19" xfId="0" applyNumberFormat="1" applyFont="1" applyFill="1" applyBorder="1" applyAlignment="1" applyProtection="1">
      <protection hidden="1"/>
    </xf>
    <xf numFmtId="170" fontId="4" fillId="0" borderId="19" xfId="0" applyNumberFormat="1" applyFont="1" applyFill="1" applyBorder="1" applyAlignment="1" applyProtection="1">
      <protection hidden="1"/>
    </xf>
    <xf numFmtId="170" fontId="4" fillId="0" borderId="19" xfId="0" applyNumberFormat="1" applyFont="1" applyFill="1" applyBorder="1" applyAlignment="1" applyProtection="1">
      <alignment wrapText="1"/>
      <protection hidden="1"/>
    </xf>
    <xf numFmtId="167" fontId="4" fillId="0" borderId="19" xfId="0" applyNumberFormat="1" applyFont="1" applyFill="1" applyBorder="1" applyAlignment="1" applyProtection="1">
      <alignment wrapText="1"/>
      <protection hidden="1"/>
    </xf>
    <xf numFmtId="0" fontId="4" fillId="0" borderId="19" xfId="0" applyNumberFormat="1" applyFont="1" applyFill="1" applyBorder="1" applyAlignment="1" applyProtection="1">
      <alignment wrapText="1"/>
      <protection hidden="1"/>
    </xf>
    <xf numFmtId="169" fontId="4" fillId="0" borderId="19" xfId="0" applyNumberFormat="1" applyFont="1" applyFill="1" applyBorder="1" applyAlignment="1" applyProtection="1">
      <alignment wrapText="1"/>
      <protection hidden="1"/>
    </xf>
    <xf numFmtId="168" fontId="4" fillId="0" borderId="19" xfId="0" applyNumberFormat="1" applyFont="1" applyFill="1" applyBorder="1" applyAlignment="1" applyProtection="1">
      <protection hidden="1"/>
    </xf>
    <xf numFmtId="167" fontId="4" fillId="0" borderId="19" xfId="0" applyNumberFormat="1" applyFont="1" applyFill="1" applyBorder="1" applyAlignment="1" applyProtection="1">
      <protection hidden="1"/>
    </xf>
    <xf numFmtId="165" fontId="4" fillId="0" borderId="19" xfId="0" applyNumberFormat="1" applyFont="1" applyFill="1" applyBorder="1" applyAlignment="1" applyProtection="1">
      <protection hidden="1"/>
    </xf>
    <xf numFmtId="166" fontId="5" fillId="0" borderId="25" xfId="0" applyNumberFormat="1" applyFont="1" applyFill="1" applyBorder="1" applyAlignment="1" applyProtection="1">
      <alignment horizontal="left" wrapText="1"/>
      <protection hidden="1"/>
    </xf>
    <xf numFmtId="166" fontId="5" fillId="0" borderId="22" xfId="0" applyNumberFormat="1" applyFont="1" applyFill="1" applyBorder="1" applyAlignment="1" applyProtection="1">
      <alignment horizontal="left" wrapText="1"/>
      <protection hidden="1"/>
    </xf>
    <xf numFmtId="166" fontId="5" fillId="0" borderId="24" xfId="0" applyNumberFormat="1" applyFont="1" applyFill="1" applyBorder="1" applyAlignment="1" applyProtection="1">
      <alignment horizontal="left" wrapText="1"/>
      <protection hidden="1"/>
    </xf>
    <xf numFmtId="166" fontId="5" fillId="0" borderId="25" xfId="0" applyNumberFormat="1" applyFont="1" applyFill="1" applyBorder="1" applyAlignment="1" applyProtection="1">
      <alignment horizontal="center"/>
      <protection hidden="1"/>
    </xf>
    <xf numFmtId="166" fontId="5" fillId="0" borderId="22" xfId="0" applyNumberFormat="1" applyFont="1" applyFill="1" applyBorder="1" applyAlignment="1" applyProtection="1">
      <alignment horizontal="center"/>
      <protection hidden="1"/>
    </xf>
    <xf numFmtId="166" fontId="5" fillId="0" borderId="24" xfId="0" applyNumberFormat="1" applyFont="1" applyFill="1" applyBorder="1" applyAlignment="1" applyProtection="1">
      <alignment horizontal="center"/>
      <protection hidden="1"/>
    </xf>
    <xf numFmtId="166" fontId="5" fillId="0" borderId="25" xfId="0" applyNumberFormat="1" applyFont="1" applyFill="1" applyBorder="1" applyAlignment="1" applyProtection="1">
      <alignment horizontal="left"/>
      <protection hidden="1"/>
    </xf>
    <xf numFmtId="166" fontId="5" fillId="0" borderId="22" xfId="0" applyNumberFormat="1" applyFont="1" applyFill="1" applyBorder="1" applyAlignment="1" applyProtection="1">
      <alignment horizontal="left"/>
      <protection hidden="1"/>
    </xf>
    <xf numFmtId="166" fontId="5" fillId="0" borderId="24" xfId="0" applyNumberFormat="1" applyFont="1" applyFill="1" applyBorder="1" applyAlignment="1" applyProtection="1">
      <alignment horizontal="left"/>
      <protection hidden="1"/>
    </xf>
    <xf numFmtId="166" fontId="4" fillId="0" borderId="19" xfId="0" applyNumberFormat="1" applyFont="1" applyFill="1" applyBorder="1" applyAlignment="1" applyProtection="1">
      <alignment wrapText="1"/>
      <protection hidden="1"/>
    </xf>
    <xf numFmtId="166" fontId="4" fillId="0" borderId="37" xfId="0" applyNumberFormat="1" applyFont="1" applyFill="1" applyBorder="1" applyAlignment="1" applyProtection="1">
      <protection hidden="1"/>
    </xf>
    <xf numFmtId="166" fontId="4" fillId="0" borderId="1" xfId="0" applyNumberFormat="1" applyFont="1" applyFill="1" applyBorder="1" applyAlignment="1" applyProtection="1">
      <protection hidden="1"/>
    </xf>
    <xf numFmtId="166" fontId="4" fillId="0" borderId="38" xfId="0" applyNumberFormat="1" applyFont="1" applyFill="1" applyBorder="1" applyAlignment="1" applyProtection="1">
      <protection hidden="1"/>
    </xf>
    <xf numFmtId="0" fontId="4" fillId="0" borderId="39" xfId="0" applyFont="1" applyFill="1" applyBorder="1" applyAlignment="1">
      <alignment wrapText="1"/>
    </xf>
    <xf numFmtId="166" fontId="5" fillId="0" borderId="15" xfId="0" applyNumberFormat="1" applyFont="1" applyFill="1" applyBorder="1" applyAlignment="1" applyProtection="1">
      <alignment horizontal="left" wrapText="1"/>
      <protection hidden="1"/>
    </xf>
    <xf numFmtId="166" fontId="5" fillId="0" borderId="12" xfId="0" applyNumberFormat="1" applyFont="1" applyFill="1" applyBorder="1" applyAlignment="1" applyProtection="1">
      <alignment horizontal="left" wrapText="1"/>
      <protection hidden="1"/>
    </xf>
    <xf numFmtId="166" fontId="5" fillId="0" borderId="14" xfId="0" applyNumberFormat="1" applyFont="1" applyFill="1" applyBorder="1" applyAlignment="1" applyProtection="1">
      <alignment horizontal="left" wrapText="1"/>
      <protection hidden="1"/>
    </xf>
    <xf numFmtId="0" fontId="5" fillId="0" borderId="8" xfId="0" applyNumberFormat="1" applyFont="1" applyFill="1" applyBorder="1" applyAlignment="1" applyProtection="1">
      <protection hidden="1"/>
    </xf>
    <xf numFmtId="0" fontId="5" fillId="0" borderId="7" xfId="0" applyNumberFormat="1" applyFont="1" applyFill="1" applyBorder="1" applyAlignment="1" applyProtection="1">
      <protection hidden="1"/>
    </xf>
    <xf numFmtId="0" fontId="5" fillId="0" borderId="7" xfId="0" applyNumberFormat="1" applyFont="1" applyFill="1" applyBorder="1" applyAlignment="1" applyProtection="1">
      <alignment wrapText="1"/>
      <protection hidden="1"/>
    </xf>
    <xf numFmtId="0" fontId="7" fillId="0" borderId="46" xfId="0" applyNumberFormat="1" applyFont="1" applyFill="1" applyBorder="1" applyAlignment="1" applyProtection="1">
      <alignment horizontal="center" vertical="center" wrapText="1"/>
      <protection hidden="1"/>
    </xf>
    <xf numFmtId="0" fontId="7" fillId="0" borderId="35" xfId="0" applyNumberFormat="1" applyFont="1" applyFill="1" applyBorder="1" applyAlignment="1" applyProtection="1">
      <alignment horizontal="center" vertical="center"/>
      <protection hidden="1"/>
    </xf>
    <xf numFmtId="0" fontId="7" fillId="0" borderId="35" xfId="0" applyNumberFormat="1" applyFont="1" applyFill="1" applyBorder="1" applyAlignment="1" applyProtection="1">
      <alignment horizontal="center" vertical="center" wrapText="1"/>
      <protection hidden="1"/>
    </xf>
    <xf numFmtId="0" fontId="7" fillId="0" borderId="36" xfId="0" applyNumberFormat="1" applyFont="1" applyFill="1" applyBorder="1" applyAlignment="1" applyProtection="1">
      <alignment horizontal="center" vertical="center" wrapText="1"/>
      <protection hidden="1"/>
    </xf>
    <xf numFmtId="0" fontId="7" fillId="3" borderId="36" xfId="0" applyNumberFormat="1" applyFont="1" applyFill="1" applyBorder="1" applyAlignment="1" applyProtection="1">
      <alignment horizontal="center" vertical="center" wrapText="1"/>
      <protection hidden="1"/>
    </xf>
    <xf numFmtId="0" fontId="7" fillId="0" borderId="35" xfId="0" applyNumberFormat="1" applyFont="1" applyFill="1" applyBorder="1" applyAlignment="1" applyProtection="1">
      <alignment horizontal="center" vertical="center"/>
      <protection hidden="1"/>
    </xf>
    <xf numFmtId="0" fontId="7" fillId="0" borderId="29" xfId="0" applyNumberFormat="1" applyFont="1" applyFill="1" applyBorder="1" applyAlignment="1" applyProtection="1">
      <alignment horizontal="center" vertical="center"/>
      <protection hidden="1"/>
    </xf>
    <xf numFmtId="0" fontId="7" fillId="0" borderId="43" xfId="0" applyNumberFormat="1" applyFont="1" applyFill="1" applyBorder="1" applyAlignment="1" applyProtection="1">
      <alignment horizontal="center" vertical="center"/>
      <protection hidden="1"/>
    </xf>
    <xf numFmtId="0" fontId="7" fillId="0" borderId="44" xfId="0" applyNumberFormat="1" applyFont="1" applyFill="1" applyBorder="1" applyAlignment="1" applyProtection="1">
      <alignment horizontal="center" vertical="center"/>
      <protection hidden="1"/>
    </xf>
    <xf numFmtId="0" fontId="7" fillId="0" borderId="9" xfId="0" applyNumberFormat="1" applyFont="1" applyFill="1" applyBorder="1" applyAlignment="1" applyProtection="1">
      <alignment horizontal="center" vertical="center" wrapText="1"/>
      <protection hidden="1"/>
    </xf>
    <xf numFmtId="0" fontId="7" fillId="0" borderId="19" xfId="0" applyNumberFormat="1" applyFont="1" applyFill="1" applyBorder="1" applyAlignment="1" applyProtection="1">
      <alignment horizontal="center" vertical="center"/>
      <protection hidden="1"/>
    </xf>
    <xf numFmtId="0" fontId="7" fillId="0" borderId="19" xfId="0" applyNumberFormat="1" applyFont="1" applyFill="1" applyBorder="1" applyAlignment="1" applyProtection="1">
      <alignment horizontal="center" vertical="center" wrapText="1"/>
      <protection hidden="1"/>
    </xf>
    <xf numFmtId="0" fontId="7" fillId="0" borderId="19" xfId="0" applyNumberFormat="1" applyFont="1" applyFill="1" applyBorder="1" applyAlignment="1" applyProtection="1">
      <alignment horizontal="center" vertical="center" wrapText="1"/>
      <protection hidden="1"/>
    </xf>
    <xf numFmtId="0" fontId="7" fillId="0" borderId="28" xfId="0" applyNumberFormat="1" applyFont="1" applyFill="1" applyBorder="1" applyAlignment="1" applyProtection="1">
      <alignment horizontal="center" vertical="center" wrapText="1"/>
      <protection hidden="1"/>
    </xf>
    <xf numFmtId="0" fontId="7" fillId="3" borderId="28" xfId="0" applyNumberFormat="1" applyFont="1" applyFill="1" applyBorder="1" applyAlignment="1" applyProtection="1">
      <alignment horizontal="center" vertical="center" wrapText="1"/>
      <protection hidden="1"/>
    </xf>
    <xf numFmtId="0" fontId="7" fillId="0" borderId="23" xfId="0" applyNumberFormat="1" applyFont="1" applyFill="1" applyBorder="1" applyAlignment="1" applyProtection="1">
      <alignment horizontal="center" vertical="center" wrapText="1"/>
      <protection hidden="1"/>
    </xf>
    <xf numFmtId="0" fontId="7" fillId="0" borderId="47" xfId="0" applyNumberFormat="1" applyFont="1" applyFill="1" applyBorder="1" applyAlignment="1" applyProtection="1">
      <alignment horizontal="center" vertical="center" wrapText="1"/>
      <protection hidden="1"/>
    </xf>
    <xf numFmtId="0" fontId="7" fillId="0" borderId="27" xfId="0" applyNumberFormat="1" applyFont="1" applyFill="1" applyBorder="1" applyAlignment="1" applyProtection="1">
      <protection hidden="1"/>
    </xf>
    <xf numFmtId="0" fontId="7" fillId="0" borderId="26" xfId="0" applyNumberFormat="1" applyFont="1" applyFill="1" applyBorder="1" applyAlignment="1" applyProtection="1">
      <protection hidden="1"/>
    </xf>
    <xf numFmtId="0" fontId="7" fillId="0" borderId="28" xfId="0" applyNumberFormat="1" applyFont="1" applyFill="1" applyBorder="1" applyAlignment="1" applyProtection="1">
      <protection hidden="1"/>
    </xf>
    <xf numFmtId="0" fontId="7" fillId="0" borderId="9" xfId="0" applyNumberFormat="1" applyFont="1" applyFill="1" applyBorder="1" applyAlignment="1" applyProtection="1">
      <alignment horizontal="center"/>
      <protection hidden="1"/>
    </xf>
    <xf numFmtId="0" fontId="7" fillId="0" borderId="3" xfId="0" applyNumberFormat="1" applyFont="1" applyFill="1" applyBorder="1" applyAlignment="1" applyProtection="1">
      <alignment horizontal="center" vertical="center" wrapText="1"/>
      <protection hidden="1"/>
    </xf>
    <xf numFmtId="0" fontId="7" fillId="3" borderId="3" xfId="0" applyNumberFormat="1" applyFont="1" applyFill="1" applyBorder="1" applyAlignment="1" applyProtection="1">
      <alignment horizontal="center" vertical="center" wrapText="1"/>
      <protection hidden="1"/>
    </xf>
    <xf numFmtId="0" fontId="7" fillId="0" borderId="0" xfId="0" applyNumberFormat="1" applyFont="1" applyFill="1" applyBorder="1" applyAlignment="1" applyProtection="1">
      <alignment horizontal="center"/>
      <protection hidden="1"/>
    </xf>
    <xf numFmtId="0" fontId="7" fillId="0" borderId="19" xfId="0" applyNumberFormat="1" applyFont="1" applyFill="1" applyBorder="1" applyAlignment="1" applyProtection="1">
      <alignment horizontal="center"/>
      <protection hidden="1"/>
    </xf>
    <xf numFmtId="0" fontId="7" fillId="0" borderId="19" xfId="0" applyNumberFormat="1" applyFont="1" applyFill="1" applyBorder="1" applyAlignment="1" applyProtection="1">
      <alignment horizontal="center" wrapText="1"/>
      <protection hidden="1"/>
    </xf>
    <xf numFmtId="0" fontId="7" fillId="0" borderId="45" xfId="0" applyNumberFormat="1" applyFont="1" applyFill="1" applyBorder="1" applyAlignment="1" applyProtection="1">
      <alignment horizontal="center" vertical="center"/>
      <protection hidden="1"/>
    </xf>
    <xf numFmtId="0" fontId="7" fillId="0" borderId="16" xfId="0" applyNumberFormat="1" applyFont="1" applyFill="1" applyBorder="1" applyAlignment="1" applyProtection="1">
      <alignment horizontal="center" vertical="center"/>
      <protection hidden="1"/>
    </xf>
    <xf numFmtId="0" fontId="7" fillId="0" borderId="32" xfId="0" applyNumberFormat="1" applyFont="1" applyFill="1" applyBorder="1" applyAlignment="1" applyProtection="1">
      <alignment horizontal="center" vertical="center"/>
      <protection hidden="1"/>
    </xf>
    <xf numFmtId="177" fontId="7" fillId="0" borderId="19" xfId="0" applyNumberFormat="1" applyFont="1" applyFill="1" applyBorder="1" applyAlignment="1" applyProtection="1">
      <alignment horizontal="center" wrapText="1"/>
      <protection hidden="1"/>
    </xf>
    <xf numFmtId="177" fontId="5" fillId="0" borderId="42" xfId="0" applyNumberFormat="1" applyFont="1" applyFill="1" applyBorder="1" applyAlignment="1" applyProtection="1">
      <protection hidden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43"/>
  <sheetViews>
    <sheetView showGridLines="0" tabSelected="1" workbookViewId="0">
      <selection activeCell="U48" sqref="U48"/>
    </sheetView>
  </sheetViews>
  <sheetFormatPr defaultColWidth="9.140625" defaultRowHeight="12.75" x14ac:dyDescent="0.2"/>
  <cols>
    <col min="1" max="1" width="0.5703125" style="5" customWidth="1"/>
    <col min="2" max="2" width="12.140625" style="5" customWidth="1"/>
    <col min="3" max="11" width="0" style="5" hidden="1" customWidth="1"/>
    <col min="12" max="12" width="51.5703125" style="25" customWidth="1"/>
    <col min="13" max="13" width="14.85546875" style="5" customWidth="1"/>
    <col min="14" max="20" width="0" style="5" hidden="1" customWidth="1"/>
    <col min="21" max="21" width="11.42578125" style="5" customWidth="1"/>
    <col min="22" max="22" width="13.28515625" style="5" customWidth="1"/>
    <col min="23" max="23" width="12.42578125" style="46" customWidth="1"/>
    <col min="24" max="24" width="12.42578125" style="5" customWidth="1"/>
    <col min="25" max="25" width="14" style="5" customWidth="1"/>
    <col min="26" max="26" width="12.42578125" style="46" customWidth="1"/>
    <col min="27" max="27" width="12.42578125" style="5" customWidth="1"/>
    <col min="28" max="28" width="14.28515625" style="5" customWidth="1"/>
    <col min="29" max="29" width="12.42578125" style="46" customWidth="1"/>
    <col min="30" max="30" width="15.42578125" style="5" customWidth="1"/>
    <col min="31" max="35" width="0" style="5" hidden="1" customWidth="1"/>
    <col min="36" max="36" width="0.85546875" style="5" customWidth="1"/>
    <col min="37" max="261" width="9.140625" style="5" customWidth="1"/>
    <col min="262" max="16384" width="9.140625" style="5"/>
  </cols>
  <sheetData>
    <row r="1" spans="1:43" ht="54.75" customHeight="1" x14ac:dyDescent="0.2">
      <c r="A1" s="1"/>
      <c r="B1" s="2"/>
      <c r="C1" s="3"/>
      <c r="D1" s="3"/>
      <c r="E1" s="3"/>
      <c r="F1" s="3"/>
      <c r="G1" s="3"/>
      <c r="H1" s="3"/>
      <c r="I1" s="3"/>
      <c r="J1" s="3"/>
      <c r="K1" s="3"/>
      <c r="L1" s="4"/>
      <c r="M1" s="3"/>
      <c r="N1" s="3"/>
      <c r="O1" s="3"/>
      <c r="P1" s="3"/>
      <c r="Q1" s="3"/>
      <c r="R1" s="3"/>
      <c r="S1" s="3"/>
      <c r="T1" s="3"/>
      <c r="U1" s="3"/>
      <c r="V1" s="3"/>
      <c r="W1" s="44"/>
      <c r="Y1" s="4"/>
      <c r="Z1" s="51"/>
      <c r="AA1" s="48" t="s">
        <v>76</v>
      </c>
      <c r="AB1" s="48"/>
      <c r="AC1" s="48"/>
      <c r="AD1" s="48"/>
      <c r="AE1" s="3"/>
      <c r="AF1" s="3"/>
      <c r="AG1" s="3"/>
      <c r="AH1" s="3"/>
      <c r="AI1" s="3"/>
      <c r="AJ1" s="3"/>
    </row>
    <row r="2" spans="1:43" ht="32.25" customHeight="1" x14ac:dyDescent="0.25">
      <c r="A2" s="1"/>
      <c r="B2" s="26" t="s">
        <v>72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3"/>
      <c r="AF2" s="3"/>
      <c r="AG2" s="3"/>
      <c r="AH2" s="3"/>
      <c r="AI2" s="3"/>
      <c r="AJ2" s="3"/>
    </row>
    <row r="3" spans="1:43" ht="12" customHeight="1" x14ac:dyDescent="0.2">
      <c r="A3" s="1"/>
      <c r="B3" s="2"/>
      <c r="C3" s="3"/>
      <c r="D3" s="3"/>
      <c r="E3" s="3"/>
      <c r="F3" s="3"/>
      <c r="G3" s="3"/>
      <c r="H3" s="3"/>
      <c r="I3" s="3"/>
      <c r="J3" s="3"/>
      <c r="K3" s="3"/>
      <c r="L3" s="4"/>
      <c r="M3" s="3"/>
      <c r="N3" s="3"/>
      <c r="O3" s="3"/>
      <c r="P3" s="3"/>
      <c r="Q3" s="3"/>
      <c r="R3" s="3"/>
      <c r="S3" s="3"/>
      <c r="T3" s="3"/>
      <c r="U3" s="3"/>
      <c r="V3" s="3"/>
      <c r="W3" s="44"/>
      <c r="X3" s="3"/>
      <c r="Y3" s="3"/>
      <c r="Z3" s="44"/>
      <c r="AA3" s="3"/>
      <c r="AB3" s="3"/>
      <c r="AC3" s="44"/>
      <c r="AD3" s="3"/>
      <c r="AE3" s="3"/>
      <c r="AF3" s="3"/>
      <c r="AG3" s="3"/>
      <c r="AH3" s="3"/>
      <c r="AI3" s="3"/>
      <c r="AJ3" s="3"/>
    </row>
    <row r="4" spans="1:43" ht="12.75" customHeight="1" thickBot="1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4"/>
      <c r="M4" s="3"/>
      <c r="N4" s="3"/>
      <c r="O4" s="3"/>
      <c r="P4" s="3"/>
      <c r="Q4" s="3"/>
      <c r="R4" s="3"/>
      <c r="S4" s="3"/>
      <c r="T4" s="3"/>
      <c r="U4" s="3"/>
      <c r="V4" s="3"/>
      <c r="W4" s="44"/>
      <c r="X4" s="3"/>
      <c r="Y4" s="3"/>
      <c r="Z4" s="44"/>
      <c r="AA4" s="3"/>
      <c r="AB4" s="3"/>
      <c r="AC4" s="44"/>
      <c r="AD4" s="3" t="s">
        <v>71</v>
      </c>
      <c r="AE4" s="3"/>
      <c r="AF4" s="3"/>
      <c r="AG4" s="3"/>
      <c r="AH4" s="3"/>
      <c r="AI4" s="3"/>
      <c r="AJ4" s="3"/>
    </row>
    <row r="5" spans="1:43" ht="14.25" customHeight="1" thickBot="1" x14ac:dyDescent="0.25">
      <c r="A5" s="3"/>
      <c r="B5" s="123" t="s">
        <v>68</v>
      </c>
      <c r="C5" s="124"/>
      <c r="D5" s="124"/>
      <c r="E5" s="124"/>
      <c r="F5" s="124"/>
      <c r="G5" s="125"/>
      <c r="H5" s="124"/>
      <c r="I5" s="124" t="s">
        <v>39</v>
      </c>
      <c r="J5" s="124"/>
      <c r="K5" s="125" t="s">
        <v>38</v>
      </c>
      <c r="L5" s="126" t="s">
        <v>49</v>
      </c>
      <c r="M5" s="127" t="s">
        <v>63</v>
      </c>
      <c r="N5" s="125"/>
      <c r="O5" s="125"/>
      <c r="P5" s="125"/>
      <c r="Q5" s="128" t="s">
        <v>37</v>
      </c>
      <c r="R5" s="128"/>
      <c r="S5" s="128" t="s">
        <v>36</v>
      </c>
      <c r="T5" s="128"/>
      <c r="U5" s="129" t="s">
        <v>69</v>
      </c>
      <c r="V5" s="130"/>
      <c r="W5" s="130"/>
      <c r="X5" s="130"/>
      <c r="Y5" s="130"/>
      <c r="Z5" s="130"/>
      <c r="AA5" s="130"/>
      <c r="AB5" s="130"/>
      <c r="AC5" s="131"/>
      <c r="AD5" s="149" t="s">
        <v>64</v>
      </c>
      <c r="AE5" s="27"/>
      <c r="AF5" s="28" t="s">
        <v>35</v>
      </c>
      <c r="AG5" s="29"/>
      <c r="AH5" s="30" t="s">
        <v>34</v>
      </c>
      <c r="AI5" s="31"/>
      <c r="AJ5" s="6" t="s">
        <v>1</v>
      </c>
    </row>
    <row r="6" spans="1:43" ht="17.25" customHeight="1" thickBot="1" x14ac:dyDescent="0.25">
      <c r="A6" s="3"/>
      <c r="B6" s="132"/>
      <c r="C6" s="133" t="s">
        <v>33</v>
      </c>
      <c r="D6" s="133" t="s">
        <v>32</v>
      </c>
      <c r="E6" s="133" t="s">
        <v>31</v>
      </c>
      <c r="F6" s="134" t="s">
        <v>30</v>
      </c>
      <c r="G6" s="135"/>
      <c r="H6" s="133" t="s">
        <v>29</v>
      </c>
      <c r="I6" s="133" t="s">
        <v>28</v>
      </c>
      <c r="J6" s="133" t="s">
        <v>27</v>
      </c>
      <c r="K6" s="135"/>
      <c r="L6" s="136"/>
      <c r="M6" s="137"/>
      <c r="N6" s="135"/>
      <c r="O6" s="135"/>
      <c r="P6" s="135"/>
      <c r="Q6" s="134" t="s">
        <v>26</v>
      </c>
      <c r="R6" s="134" t="s">
        <v>25</v>
      </c>
      <c r="S6" s="134" t="s">
        <v>26</v>
      </c>
      <c r="T6" s="138" t="s">
        <v>25</v>
      </c>
      <c r="U6" s="135" t="s">
        <v>40</v>
      </c>
      <c r="V6" s="135"/>
      <c r="W6" s="135"/>
      <c r="X6" s="135" t="s">
        <v>41</v>
      </c>
      <c r="Y6" s="135"/>
      <c r="Z6" s="135"/>
      <c r="AA6" s="135" t="s">
        <v>42</v>
      </c>
      <c r="AB6" s="135"/>
      <c r="AC6" s="135"/>
      <c r="AD6" s="150"/>
      <c r="AE6" s="27"/>
      <c r="AF6" s="32" t="s">
        <v>24</v>
      </c>
      <c r="AG6" s="33"/>
      <c r="AH6" s="34" t="s">
        <v>24</v>
      </c>
      <c r="AI6" s="31"/>
      <c r="AJ6" s="6" t="s">
        <v>1</v>
      </c>
    </row>
    <row r="7" spans="1:43" ht="62.25" customHeight="1" thickBot="1" x14ac:dyDescent="0.25">
      <c r="A7" s="3"/>
      <c r="B7" s="139"/>
      <c r="C7" s="140"/>
      <c r="D7" s="141" t="s">
        <v>1</v>
      </c>
      <c r="E7" s="142"/>
      <c r="F7" s="142"/>
      <c r="G7" s="143">
        <v>1</v>
      </c>
      <c r="H7" s="141"/>
      <c r="I7" s="142"/>
      <c r="J7" s="140"/>
      <c r="K7" s="142"/>
      <c r="L7" s="144"/>
      <c r="M7" s="145"/>
      <c r="N7" s="146"/>
      <c r="O7" s="146"/>
      <c r="P7" s="140"/>
      <c r="Q7" s="146"/>
      <c r="R7" s="146"/>
      <c r="S7" s="146"/>
      <c r="T7" s="146"/>
      <c r="U7" s="147" t="s">
        <v>73</v>
      </c>
      <c r="V7" s="148" t="s">
        <v>74</v>
      </c>
      <c r="W7" s="152" t="s">
        <v>75</v>
      </c>
      <c r="X7" s="148" t="s">
        <v>73</v>
      </c>
      <c r="Y7" s="148" t="s">
        <v>74</v>
      </c>
      <c r="Z7" s="152" t="s">
        <v>75</v>
      </c>
      <c r="AA7" s="148" t="s">
        <v>73</v>
      </c>
      <c r="AB7" s="148" t="s">
        <v>74</v>
      </c>
      <c r="AC7" s="152" t="s">
        <v>75</v>
      </c>
      <c r="AD7" s="151"/>
      <c r="AE7" s="8"/>
      <c r="AF7" s="6"/>
      <c r="AG7" s="9"/>
      <c r="AH7" s="35"/>
      <c r="AI7" s="9"/>
      <c r="AJ7" s="10" t="s">
        <v>1</v>
      </c>
      <c r="AN7" s="47"/>
      <c r="AO7" s="47"/>
      <c r="AP7" s="47"/>
      <c r="AQ7" s="47"/>
    </row>
    <row r="8" spans="1:43" ht="54.75" customHeight="1" x14ac:dyDescent="0.25">
      <c r="A8" s="11"/>
      <c r="B8" s="88">
        <v>102</v>
      </c>
      <c r="C8" s="89"/>
      <c r="D8" s="89"/>
      <c r="E8" s="89"/>
      <c r="F8" s="89"/>
      <c r="G8" s="89"/>
      <c r="H8" s="89"/>
      <c r="I8" s="89"/>
      <c r="J8" s="89"/>
      <c r="K8" s="90"/>
      <c r="L8" s="91" t="s">
        <v>45</v>
      </c>
      <c r="M8" s="63">
        <f>2992529/1000</f>
        <v>2992.529</v>
      </c>
      <c r="N8" s="64"/>
      <c r="O8" s="63">
        <v>2992529</v>
      </c>
      <c r="P8" s="63"/>
      <c r="Q8" s="63">
        <v>0</v>
      </c>
      <c r="R8" s="63">
        <v>2146000</v>
      </c>
      <c r="S8" s="63">
        <v>0</v>
      </c>
      <c r="T8" s="65">
        <v>2143262.2599999998</v>
      </c>
      <c r="U8" s="65">
        <v>2736.43</v>
      </c>
      <c r="V8" s="65">
        <f>U8-M8</f>
        <v>-256.09900000000016</v>
      </c>
      <c r="W8" s="66">
        <f>U8/M8</f>
        <v>0.91442054529797367</v>
      </c>
      <c r="X8" s="65">
        <v>2736.43</v>
      </c>
      <c r="Y8" s="65">
        <f>X8-U8</f>
        <v>0</v>
      </c>
      <c r="Z8" s="66">
        <f>X8/U8</f>
        <v>1</v>
      </c>
      <c r="AA8" s="65">
        <v>2736.43</v>
      </c>
      <c r="AB8" s="65">
        <f>AA8-X8</f>
        <v>0</v>
      </c>
      <c r="AC8" s="66">
        <f>AA8/X8</f>
        <v>1</v>
      </c>
      <c r="AD8" s="82"/>
      <c r="AE8" s="12">
        <v>849266.74000000022</v>
      </c>
      <c r="AF8" s="36"/>
      <c r="AG8" s="36"/>
      <c r="AH8" s="13" t="s">
        <v>23</v>
      </c>
      <c r="AI8" s="14"/>
      <c r="AJ8" s="10" t="s">
        <v>1</v>
      </c>
    </row>
    <row r="9" spans="1:43" ht="39.75" customHeight="1" x14ac:dyDescent="0.25">
      <c r="A9" s="11"/>
      <c r="B9" s="88">
        <v>103</v>
      </c>
      <c r="C9" s="89"/>
      <c r="D9" s="89"/>
      <c r="E9" s="89"/>
      <c r="F9" s="89"/>
      <c r="G9" s="89"/>
      <c r="H9" s="89"/>
      <c r="I9" s="89"/>
      <c r="J9" s="89"/>
      <c r="K9" s="89"/>
      <c r="L9" s="91" t="s">
        <v>50</v>
      </c>
      <c r="M9" s="63">
        <f>2385463.3/1000</f>
        <v>2385.4632999999999</v>
      </c>
      <c r="N9" s="64"/>
      <c r="O9" s="63">
        <v>2385463.2999999998</v>
      </c>
      <c r="P9" s="63"/>
      <c r="Q9" s="63">
        <v>0</v>
      </c>
      <c r="R9" s="63">
        <v>1682074.94</v>
      </c>
      <c r="S9" s="63">
        <v>0</v>
      </c>
      <c r="T9" s="65">
        <v>1653807.55</v>
      </c>
      <c r="U9" s="65">
        <v>2310.0340000000001</v>
      </c>
      <c r="V9" s="65">
        <f t="shared" ref="V9:V35" si="0">U9-M9</f>
        <v>-75.429299999999785</v>
      </c>
      <c r="W9" s="66">
        <f t="shared" ref="W9:W39" si="1">U9/M9</f>
        <v>0.96837960156419101</v>
      </c>
      <c r="X9" s="65">
        <v>2315.1999999999998</v>
      </c>
      <c r="Y9" s="65">
        <f t="shared" ref="Y9:Y39" si="2">X9-U9</f>
        <v>5.1659999999997126</v>
      </c>
      <c r="Z9" s="66">
        <f t="shared" ref="Z9:Z39" si="3">X9/U9</f>
        <v>1.0022363307206732</v>
      </c>
      <c r="AA9" s="65">
        <v>2315.1999999999998</v>
      </c>
      <c r="AB9" s="65">
        <f t="shared" ref="AB9:AB39" si="4">AA9-X9</f>
        <v>0</v>
      </c>
      <c r="AC9" s="66">
        <f t="shared" ref="AC9:AC39" si="5">AA9/X9</f>
        <v>1</v>
      </c>
      <c r="AD9" s="82"/>
      <c r="AE9" s="12">
        <v>731655.74999999977</v>
      </c>
      <c r="AF9" s="36"/>
      <c r="AG9" s="36"/>
      <c r="AH9" s="13" t="s">
        <v>22</v>
      </c>
      <c r="AI9" s="14"/>
      <c r="AJ9" s="10" t="s">
        <v>1</v>
      </c>
    </row>
    <row r="10" spans="1:43" ht="63.75" customHeight="1" x14ac:dyDescent="0.25">
      <c r="A10" s="11"/>
      <c r="B10" s="88">
        <v>104</v>
      </c>
      <c r="C10" s="89"/>
      <c r="D10" s="89"/>
      <c r="E10" s="89"/>
      <c r="F10" s="89"/>
      <c r="G10" s="89"/>
      <c r="H10" s="89"/>
      <c r="I10" s="89"/>
      <c r="J10" s="89"/>
      <c r="K10" s="90"/>
      <c r="L10" s="92" t="s">
        <v>51</v>
      </c>
      <c r="M10" s="63">
        <f>(252667.32+28000)/1000</f>
        <v>280.66732000000002</v>
      </c>
      <c r="N10" s="64"/>
      <c r="O10" s="63">
        <v>252667.32</v>
      </c>
      <c r="P10" s="63"/>
      <c r="Q10" s="63">
        <v>0</v>
      </c>
      <c r="R10" s="63">
        <v>231611.71</v>
      </c>
      <c r="S10" s="63">
        <v>0</v>
      </c>
      <c r="T10" s="65">
        <v>231611.71</v>
      </c>
      <c r="U10" s="65">
        <v>305.93299999999999</v>
      </c>
      <c r="V10" s="65">
        <f t="shared" si="0"/>
        <v>25.265679999999975</v>
      </c>
      <c r="W10" s="66">
        <f t="shared" si="1"/>
        <v>1.0900200279818826</v>
      </c>
      <c r="X10" s="65">
        <v>0</v>
      </c>
      <c r="Y10" s="65">
        <f t="shared" si="2"/>
        <v>-305.93299999999999</v>
      </c>
      <c r="Z10" s="66">
        <f t="shared" si="3"/>
        <v>0</v>
      </c>
      <c r="AA10" s="65">
        <v>0</v>
      </c>
      <c r="AB10" s="65">
        <f t="shared" si="4"/>
        <v>0</v>
      </c>
      <c r="AC10" s="66">
        <v>0</v>
      </c>
      <c r="AD10" s="82"/>
      <c r="AE10" s="12">
        <v>21055.610000000015</v>
      </c>
      <c r="AF10" s="36"/>
      <c r="AG10" s="36"/>
      <c r="AH10" s="13" t="s">
        <v>21</v>
      </c>
      <c r="AI10" s="14"/>
      <c r="AJ10" s="10" t="s">
        <v>1</v>
      </c>
    </row>
    <row r="11" spans="1:43" ht="60.75" customHeight="1" x14ac:dyDescent="0.25">
      <c r="A11" s="11"/>
      <c r="B11" s="88">
        <v>105</v>
      </c>
      <c r="C11" s="89"/>
      <c r="D11" s="89"/>
      <c r="E11" s="89"/>
      <c r="F11" s="89"/>
      <c r="G11" s="89"/>
      <c r="H11" s="89"/>
      <c r="I11" s="89"/>
      <c r="J11" s="89"/>
      <c r="K11" s="90"/>
      <c r="L11" s="91" t="s">
        <v>53</v>
      </c>
      <c r="M11" s="63">
        <f>19000/1000</f>
        <v>19</v>
      </c>
      <c r="N11" s="64"/>
      <c r="O11" s="63">
        <v>19000</v>
      </c>
      <c r="P11" s="63"/>
      <c r="Q11" s="63">
        <v>0</v>
      </c>
      <c r="R11" s="63">
        <v>3157</v>
      </c>
      <c r="S11" s="63">
        <v>0</v>
      </c>
      <c r="T11" s="65">
        <v>3157</v>
      </c>
      <c r="U11" s="65">
        <v>57.9</v>
      </c>
      <c r="V11" s="65">
        <f t="shared" si="0"/>
        <v>38.9</v>
      </c>
      <c r="W11" s="66">
        <f t="shared" si="1"/>
        <v>3.0473684210526315</v>
      </c>
      <c r="X11" s="65">
        <v>6.8</v>
      </c>
      <c r="Y11" s="65">
        <f t="shared" si="2"/>
        <v>-51.1</v>
      </c>
      <c r="Z11" s="66">
        <f t="shared" si="3"/>
        <v>0.11744386873920552</v>
      </c>
      <c r="AA11" s="65">
        <v>6.1</v>
      </c>
      <c r="AB11" s="65">
        <f t="shared" si="4"/>
        <v>-0.70000000000000018</v>
      </c>
      <c r="AC11" s="66">
        <f t="shared" si="5"/>
        <v>0.89705882352941169</v>
      </c>
      <c r="AD11" s="82"/>
      <c r="AE11" s="12">
        <v>15843</v>
      </c>
      <c r="AF11" s="36"/>
      <c r="AG11" s="36"/>
      <c r="AH11" s="13" t="s">
        <v>20</v>
      </c>
      <c r="AI11" s="14"/>
      <c r="AJ11" s="10" t="s">
        <v>1</v>
      </c>
    </row>
    <row r="12" spans="1:43" ht="34.5" customHeight="1" x14ac:dyDescent="0.25">
      <c r="A12" s="11"/>
      <c r="B12" s="88">
        <v>106</v>
      </c>
      <c r="C12" s="89"/>
      <c r="D12" s="89"/>
      <c r="E12" s="89"/>
      <c r="F12" s="89"/>
      <c r="G12" s="89"/>
      <c r="H12" s="89"/>
      <c r="I12" s="89"/>
      <c r="J12" s="89"/>
      <c r="K12" s="89"/>
      <c r="L12" s="92" t="s">
        <v>52</v>
      </c>
      <c r="M12" s="63">
        <f>1847539.66/1000</f>
        <v>1847.5396599999999</v>
      </c>
      <c r="N12" s="64"/>
      <c r="O12" s="63">
        <v>1847539.66</v>
      </c>
      <c r="P12" s="63"/>
      <c r="Q12" s="63">
        <v>0</v>
      </c>
      <c r="R12" s="63">
        <v>1524228.49</v>
      </c>
      <c r="S12" s="63">
        <v>0</v>
      </c>
      <c r="T12" s="65">
        <v>1522094.35</v>
      </c>
      <c r="U12" s="65">
        <v>1838.675</v>
      </c>
      <c r="V12" s="65">
        <f t="shared" si="0"/>
        <v>-8.864659999999958</v>
      </c>
      <c r="W12" s="66">
        <f t="shared" si="1"/>
        <v>0.99520191084829002</v>
      </c>
      <c r="X12" s="65">
        <v>1833.0340000000001</v>
      </c>
      <c r="Y12" s="65">
        <f t="shared" si="2"/>
        <v>-5.640999999999849</v>
      </c>
      <c r="Z12" s="66">
        <f t="shared" si="3"/>
        <v>0.99693202985845797</v>
      </c>
      <c r="AA12" s="65">
        <v>1833.0340000000001</v>
      </c>
      <c r="AB12" s="65">
        <f t="shared" si="4"/>
        <v>0</v>
      </c>
      <c r="AC12" s="66">
        <f t="shared" si="5"/>
        <v>1</v>
      </c>
      <c r="AD12" s="82"/>
      <c r="AE12" s="12">
        <v>325445.31000000011</v>
      </c>
      <c r="AF12" s="36"/>
      <c r="AG12" s="36"/>
      <c r="AH12" s="13" t="s">
        <v>19</v>
      </c>
      <c r="AI12" s="14"/>
      <c r="AJ12" s="10" t="s">
        <v>1</v>
      </c>
    </row>
    <row r="13" spans="1:43" ht="24" customHeight="1" x14ac:dyDescent="0.25">
      <c r="A13" s="11"/>
      <c r="B13" s="93">
        <v>111</v>
      </c>
      <c r="C13" s="94"/>
      <c r="D13" s="95"/>
      <c r="E13" s="96"/>
      <c r="F13" s="97"/>
      <c r="G13" s="98"/>
      <c r="H13" s="99"/>
      <c r="I13" s="100"/>
      <c r="J13" s="101"/>
      <c r="K13" s="102"/>
      <c r="L13" s="91" t="s">
        <v>44</v>
      </c>
      <c r="M13" s="63">
        <f>200000/1000</f>
        <v>200</v>
      </c>
      <c r="N13" s="67" t="s">
        <v>5</v>
      </c>
      <c r="O13" s="63">
        <v>200000</v>
      </c>
      <c r="P13" s="63"/>
      <c r="Q13" s="63">
        <v>0</v>
      </c>
      <c r="R13" s="63">
        <v>0</v>
      </c>
      <c r="S13" s="63">
        <v>0</v>
      </c>
      <c r="T13" s="63">
        <v>0</v>
      </c>
      <c r="U13" s="63">
        <v>200</v>
      </c>
      <c r="V13" s="65">
        <f t="shared" si="0"/>
        <v>0</v>
      </c>
      <c r="W13" s="66">
        <f t="shared" si="1"/>
        <v>1</v>
      </c>
      <c r="X13" s="63">
        <v>200</v>
      </c>
      <c r="Y13" s="65">
        <f t="shared" si="2"/>
        <v>0</v>
      </c>
      <c r="Z13" s="66">
        <f t="shared" si="3"/>
        <v>1</v>
      </c>
      <c r="AA13" s="63">
        <v>200</v>
      </c>
      <c r="AB13" s="65">
        <f t="shared" si="4"/>
        <v>0</v>
      </c>
      <c r="AC13" s="66">
        <f t="shared" si="5"/>
        <v>1</v>
      </c>
      <c r="AD13" s="82"/>
      <c r="AE13" s="15">
        <v>200000</v>
      </c>
      <c r="AF13" s="16"/>
      <c r="AG13" s="17"/>
      <c r="AH13" s="16" t="s">
        <v>16</v>
      </c>
      <c r="AI13" s="14"/>
      <c r="AJ13" s="10" t="s">
        <v>1</v>
      </c>
    </row>
    <row r="14" spans="1:43" ht="30.75" customHeight="1" x14ac:dyDescent="0.25">
      <c r="A14" s="11"/>
      <c r="B14" s="93">
        <v>113</v>
      </c>
      <c r="C14" s="94"/>
      <c r="D14" s="95"/>
      <c r="E14" s="96"/>
      <c r="F14" s="97"/>
      <c r="G14" s="98"/>
      <c r="H14" s="99"/>
      <c r="I14" s="100"/>
      <c r="J14" s="101"/>
      <c r="K14" s="102"/>
      <c r="L14" s="91" t="s">
        <v>58</v>
      </c>
      <c r="M14" s="63">
        <v>913.5</v>
      </c>
      <c r="N14" s="67" t="s">
        <v>5</v>
      </c>
      <c r="O14" s="63">
        <v>913500</v>
      </c>
      <c r="P14" s="63"/>
      <c r="Q14" s="63">
        <v>0</v>
      </c>
      <c r="R14" s="63">
        <v>0</v>
      </c>
      <c r="S14" s="63">
        <v>0</v>
      </c>
      <c r="T14" s="63">
        <v>0</v>
      </c>
      <c r="U14" s="63">
        <v>0</v>
      </c>
      <c r="V14" s="65">
        <f t="shared" si="0"/>
        <v>-913.5</v>
      </c>
      <c r="W14" s="66">
        <f t="shared" si="1"/>
        <v>0</v>
      </c>
      <c r="X14" s="63">
        <v>0</v>
      </c>
      <c r="Y14" s="65">
        <f t="shared" si="2"/>
        <v>0</v>
      </c>
      <c r="Z14" s="66">
        <v>0</v>
      </c>
      <c r="AA14" s="63">
        <v>0</v>
      </c>
      <c r="AB14" s="65">
        <f t="shared" si="4"/>
        <v>0</v>
      </c>
      <c r="AC14" s="66">
        <v>0</v>
      </c>
      <c r="AD14" s="83" t="s">
        <v>67</v>
      </c>
      <c r="AE14" s="15">
        <v>913500</v>
      </c>
      <c r="AF14" s="16"/>
      <c r="AG14" s="17"/>
      <c r="AH14" s="16" t="s">
        <v>16</v>
      </c>
      <c r="AI14" s="14"/>
      <c r="AJ14" s="10" t="s">
        <v>1</v>
      </c>
    </row>
    <row r="15" spans="1:43" ht="118.5" customHeight="1" x14ac:dyDescent="0.25">
      <c r="A15" s="11"/>
      <c r="B15" s="93">
        <v>113</v>
      </c>
      <c r="C15" s="94"/>
      <c r="D15" s="95"/>
      <c r="E15" s="96"/>
      <c r="F15" s="97"/>
      <c r="G15" s="98"/>
      <c r="H15" s="99"/>
      <c r="I15" s="100"/>
      <c r="J15" s="101"/>
      <c r="K15" s="102"/>
      <c r="L15" s="91" t="s">
        <v>77</v>
      </c>
      <c r="M15" s="63">
        <v>0</v>
      </c>
      <c r="N15" s="67"/>
      <c r="O15" s="63"/>
      <c r="P15" s="63"/>
      <c r="Q15" s="63"/>
      <c r="R15" s="63"/>
      <c r="S15" s="63"/>
      <c r="T15" s="63"/>
      <c r="U15" s="63">
        <v>25.2</v>
      </c>
      <c r="V15" s="65">
        <f t="shared" si="0"/>
        <v>25.2</v>
      </c>
      <c r="W15" s="66">
        <v>0</v>
      </c>
      <c r="X15" s="63">
        <v>25.2</v>
      </c>
      <c r="Y15" s="65">
        <f t="shared" si="2"/>
        <v>0</v>
      </c>
      <c r="Z15" s="66">
        <v>0</v>
      </c>
      <c r="AA15" s="63">
        <v>25.2</v>
      </c>
      <c r="AB15" s="65">
        <f t="shared" si="4"/>
        <v>0</v>
      </c>
      <c r="AC15" s="66">
        <v>0</v>
      </c>
      <c r="AD15" s="83"/>
      <c r="AE15" s="15"/>
      <c r="AF15" s="16"/>
      <c r="AG15" s="17"/>
      <c r="AH15" s="16"/>
      <c r="AI15" s="14"/>
      <c r="AJ15" s="10"/>
    </row>
    <row r="16" spans="1:43" ht="24" customHeight="1" x14ac:dyDescent="0.25">
      <c r="A16" s="11"/>
      <c r="B16" s="93">
        <v>113</v>
      </c>
      <c r="C16" s="94"/>
      <c r="D16" s="95"/>
      <c r="E16" s="96"/>
      <c r="F16" s="97"/>
      <c r="G16" s="98"/>
      <c r="H16" s="99"/>
      <c r="I16" s="100"/>
      <c r="J16" s="101"/>
      <c r="K16" s="102"/>
      <c r="L16" s="91" t="s">
        <v>59</v>
      </c>
      <c r="M16" s="63">
        <f>82.404+231.94161</f>
        <v>314.34560999999997</v>
      </c>
      <c r="N16" s="67" t="s">
        <v>5</v>
      </c>
      <c r="O16" s="63">
        <v>82404</v>
      </c>
      <c r="P16" s="63"/>
      <c r="Q16" s="63">
        <v>0</v>
      </c>
      <c r="R16" s="63">
        <v>82404</v>
      </c>
      <c r="S16" s="63">
        <v>0</v>
      </c>
      <c r="T16" s="63">
        <v>82404</v>
      </c>
      <c r="U16" s="63">
        <v>82.403999999999996</v>
      </c>
      <c r="V16" s="65">
        <f t="shared" si="0"/>
        <v>-231.94160999999997</v>
      </c>
      <c r="W16" s="66">
        <f t="shared" si="1"/>
        <v>0.26214458665416068</v>
      </c>
      <c r="X16" s="63">
        <v>82.403999999999996</v>
      </c>
      <c r="Y16" s="65">
        <f t="shared" si="2"/>
        <v>0</v>
      </c>
      <c r="Z16" s="66">
        <f t="shared" si="3"/>
        <v>1</v>
      </c>
      <c r="AA16" s="63">
        <v>82.403999999999996</v>
      </c>
      <c r="AB16" s="65">
        <f t="shared" si="4"/>
        <v>0</v>
      </c>
      <c r="AC16" s="66">
        <f t="shared" si="5"/>
        <v>1</v>
      </c>
      <c r="AD16" s="83"/>
      <c r="AE16" s="15">
        <v>0</v>
      </c>
      <c r="AF16" s="16"/>
      <c r="AG16" s="17"/>
      <c r="AH16" s="16" t="s">
        <v>7</v>
      </c>
      <c r="AI16" s="14"/>
      <c r="AJ16" s="10" t="s">
        <v>1</v>
      </c>
    </row>
    <row r="17" spans="1:39" ht="34.5" customHeight="1" x14ac:dyDescent="0.25">
      <c r="A17" s="11"/>
      <c r="B17" s="93">
        <v>113</v>
      </c>
      <c r="C17" s="94"/>
      <c r="D17" s="95"/>
      <c r="E17" s="96"/>
      <c r="F17" s="97"/>
      <c r="G17" s="98"/>
      <c r="H17" s="99"/>
      <c r="I17" s="100"/>
      <c r="J17" s="101"/>
      <c r="K17" s="102"/>
      <c r="L17" s="91" t="s">
        <v>60</v>
      </c>
      <c r="M17" s="63">
        <v>500</v>
      </c>
      <c r="N17" s="67" t="s">
        <v>5</v>
      </c>
      <c r="O17" s="63">
        <v>500000</v>
      </c>
      <c r="P17" s="63"/>
      <c r="Q17" s="63">
        <v>0</v>
      </c>
      <c r="R17" s="63">
        <v>500000</v>
      </c>
      <c r="S17" s="63">
        <v>0</v>
      </c>
      <c r="T17" s="63">
        <v>499800</v>
      </c>
      <c r="U17" s="63">
        <v>0</v>
      </c>
      <c r="V17" s="65">
        <f t="shared" si="0"/>
        <v>-500</v>
      </c>
      <c r="W17" s="66">
        <f t="shared" si="1"/>
        <v>0</v>
      </c>
      <c r="X17" s="63">
        <v>0</v>
      </c>
      <c r="Y17" s="65">
        <f t="shared" si="2"/>
        <v>0</v>
      </c>
      <c r="Z17" s="66">
        <v>0</v>
      </c>
      <c r="AA17" s="63">
        <v>0</v>
      </c>
      <c r="AB17" s="65">
        <f t="shared" si="4"/>
        <v>0</v>
      </c>
      <c r="AC17" s="66">
        <v>0</v>
      </c>
      <c r="AD17" s="83" t="s">
        <v>67</v>
      </c>
      <c r="AE17" s="15">
        <v>200</v>
      </c>
      <c r="AF17" s="16"/>
      <c r="AG17" s="17"/>
      <c r="AH17" s="16" t="s">
        <v>18</v>
      </c>
      <c r="AI17" s="14"/>
      <c r="AJ17" s="10" t="s">
        <v>1</v>
      </c>
    </row>
    <row r="18" spans="1:39" ht="23.25" customHeight="1" x14ac:dyDescent="0.25">
      <c r="A18" s="11"/>
      <c r="B18" s="103" t="s">
        <v>78</v>
      </c>
      <c r="C18" s="104"/>
      <c r="D18" s="104"/>
      <c r="E18" s="104"/>
      <c r="F18" s="104"/>
      <c r="G18" s="104"/>
      <c r="H18" s="104"/>
      <c r="I18" s="104"/>
      <c r="J18" s="104"/>
      <c r="K18" s="104"/>
      <c r="L18" s="105"/>
      <c r="M18" s="68">
        <f>SUM(M8:M17)</f>
        <v>9453.044890000001</v>
      </c>
      <c r="N18" s="68">
        <f t="shared" ref="N18:V18" si="6">SUM(N8:N17)</f>
        <v>0</v>
      </c>
      <c r="O18" s="68">
        <f t="shared" si="6"/>
        <v>9193103.2800000012</v>
      </c>
      <c r="P18" s="68">
        <f t="shared" si="6"/>
        <v>0</v>
      </c>
      <c r="Q18" s="68">
        <f t="shared" si="6"/>
        <v>0</v>
      </c>
      <c r="R18" s="68">
        <f t="shared" si="6"/>
        <v>6169476.1399999997</v>
      </c>
      <c r="S18" s="68">
        <f t="shared" si="6"/>
        <v>0</v>
      </c>
      <c r="T18" s="68">
        <f t="shared" si="6"/>
        <v>6136136.8699999992</v>
      </c>
      <c r="U18" s="68">
        <f t="shared" si="6"/>
        <v>7556.5759999999991</v>
      </c>
      <c r="V18" s="68">
        <f t="shared" si="6"/>
        <v>-1896.4688900000001</v>
      </c>
      <c r="W18" s="69">
        <f>U18/M18</f>
        <v>0.79938010322936259</v>
      </c>
      <c r="X18" s="70">
        <f>SUM(X8:X17)</f>
        <v>7199.0679999999993</v>
      </c>
      <c r="Y18" s="70">
        <f>SUM(Y8:Y17)</f>
        <v>-357.50800000000015</v>
      </c>
      <c r="Z18" s="69">
        <f>X18/U18</f>
        <v>0.95268915445302216</v>
      </c>
      <c r="AA18" s="70">
        <f>SUM(AA8:AA17)</f>
        <v>7198.3679999999986</v>
      </c>
      <c r="AB18" s="70">
        <f>SUM(AB8:AB17)</f>
        <v>-0.70000000000000018</v>
      </c>
      <c r="AC18" s="69">
        <f>AA18/X18</f>
        <v>0.99990276519127186</v>
      </c>
      <c r="AD18" s="84"/>
      <c r="AE18" s="12"/>
      <c r="AF18" s="52"/>
      <c r="AG18" s="53"/>
      <c r="AH18" s="13"/>
      <c r="AI18" s="14"/>
      <c r="AJ18" s="10"/>
    </row>
    <row r="19" spans="1:39" ht="52.5" customHeight="1" x14ac:dyDescent="0.25">
      <c r="A19" s="11"/>
      <c r="B19" s="88">
        <v>310</v>
      </c>
      <c r="C19" s="89"/>
      <c r="D19" s="89"/>
      <c r="E19" s="89"/>
      <c r="F19" s="89"/>
      <c r="G19" s="89"/>
      <c r="H19" s="89"/>
      <c r="I19" s="89"/>
      <c r="J19" s="89"/>
      <c r="K19" s="89"/>
      <c r="L19" s="91" t="s">
        <v>48</v>
      </c>
      <c r="M19" s="63">
        <v>5733.99</v>
      </c>
      <c r="N19" s="64"/>
      <c r="O19" s="63">
        <v>5733990.9000000004</v>
      </c>
      <c r="P19" s="63"/>
      <c r="Q19" s="63">
        <v>0</v>
      </c>
      <c r="R19" s="63">
        <v>5043455.96</v>
      </c>
      <c r="S19" s="63">
        <v>0</v>
      </c>
      <c r="T19" s="65">
        <v>4884136.5599999996</v>
      </c>
      <c r="U19" s="65">
        <v>0</v>
      </c>
      <c r="V19" s="65">
        <f t="shared" si="0"/>
        <v>-5733.99</v>
      </c>
      <c r="W19" s="66">
        <f t="shared" si="1"/>
        <v>0</v>
      </c>
      <c r="X19" s="65">
        <v>0</v>
      </c>
      <c r="Y19" s="65">
        <f t="shared" si="2"/>
        <v>0</v>
      </c>
      <c r="Z19" s="66">
        <v>0</v>
      </c>
      <c r="AA19" s="65">
        <v>0</v>
      </c>
      <c r="AB19" s="65">
        <f t="shared" si="4"/>
        <v>0</v>
      </c>
      <c r="AC19" s="66">
        <v>0</v>
      </c>
      <c r="AD19" s="83" t="s">
        <v>65</v>
      </c>
      <c r="AE19" s="12">
        <v>849854.33999999985</v>
      </c>
      <c r="AF19" s="37"/>
      <c r="AG19" s="38"/>
      <c r="AH19" s="13" t="s">
        <v>17</v>
      </c>
      <c r="AI19" s="14"/>
      <c r="AJ19" s="10" t="s">
        <v>1</v>
      </c>
    </row>
    <row r="20" spans="1:39" ht="39" customHeight="1" x14ac:dyDescent="0.25">
      <c r="A20" s="11"/>
      <c r="B20" s="103" t="s">
        <v>84</v>
      </c>
      <c r="C20" s="104"/>
      <c r="D20" s="104"/>
      <c r="E20" s="104"/>
      <c r="F20" s="104"/>
      <c r="G20" s="104"/>
      <c r="H20" s="104"/>
      <c r="I20" s="104"/>
      <c r="J20" s="104"/>
      <c r="K20" s="104"/>
      <c r="L20" s="105"/>
      <c r="M20" s="68">
        <f>M19</f>
        <v>5733.99</v>
      </c>
      <c r="N20" s="68">
        <f t="shared" ref="N20:AC20" si="7">N19</f>
        <v>0</v>
      </c>
      <c r="O20" s="68">
        <f t="shared" si="7"/>
        <v>5733990.9000000004</v>
      </c>
      <c r="P20" s="68">
        <f t="shared" si="7"/>
        <v>0</v>
      </c>
      <c r="Q20" s="68">
        <f t="shared" si="7"/>
        <v>0</v>
      </c>
      <c r="R20" s="68">
        <f t="shared" si="7"/>
        <v>5043455.96</v>
      </c>
      <c r="S20" s="68">
        <f t="shared" si="7"/>
        <v>0</v>
      </c>
      <c r="T20" s="68">
        <f t="shared" si="7"/>
        <v>4884136.5599999996</v>
      </c>
      <c r="U20" s="68">
        <f t="shared" si="7"/>
        <v>0</v>
      </c>
      <c r="V20" s="68">
        <f t="shared" si="7"/>
        <v>-5733.99</v>
      </c>
      <c r="W20" s="68">
        <f t="shared" si="7"/>
        <v>0</v>
      </c>
      <c r="X20" s="68">
        <f t="shared" si="7"/>
        <v>0</v>
      </c>
      <c r="Y20" s="68">
        <f t="shared" si="7"/>
        <v>0</v>
      </c>
      <c r="Z20" s="68">
        <f t="shared" si="7"/>
        <v>0</v>
      </c>
      <c r="AA20" s="68">
        <f t="shared" si="7"/>
        <v>0</v>
      </c>
      <c r="AB20" s="68">
        <f t="shared" si="7"/>
        <v>0</v>
      </c>
      <c r="AC20" s="68">
        <f t="shared" si="7"/>
        <v>0</v>
      </c>
      <c r="AD20" s="83"/>
      <c r="AE20" s="12"/>
      <c r="AF20" s="52"/>
      <c r="AG20" s="13"/>
      <c r="AH20" s="13"/>
      <c r="AI20" s="14"/>
      <c r="AJ20" s="10"/>
    </row>
    <row r="21" spans="1:39" ht="51" customHeight="1" x14ac:dyDescent="0.25">
      <c r="A21" s="11"/>
      <c r="B21" s="88">
        <v>401</v>
      </c>
      <c r="C21" s="89"/>
      <c r="D21" s="89"/>
      <c r="E21" s="89"/>
      <c r="F21" s="89"/>
      <c r="G21" s="89"/>
      <c r="H21" s="89"/>
      <c r="I21" s="89"/>
      <c r="J21" s="89"/>
      <c r="K21" s="89"/>
      <c r="L21" s="91" t="s">
        <v>61</v>
      </c>
      <c r="M21" s="63">
        <v>6145.2879999999996</v>
      </c>
      <c r="N21" s="64"/>
      <c r="O21" s="63">
        <v>6145288.1600000001</v>
      </c>
      <c r="P21" s="63"/>
      <c r="Q21" s="63">
        <v>0</v>
      </c>
      <c r="R21" s="63">
        <v>4451753.5</v>
      </c>
      <c r="S21" s="63">
        <v>0</v>
      </c>
      <c r="T21" s="65">
        <v>4167541.73</v>
      </c>
      <c r="U21" s="65">
        <v>5663.8</v>
      </c>
      <c r="V21" s="65">
        <f t="shared" si="0"/>
        <v>-481.48799999999937</v>
      </c>
      <c r="W21" s="66">
        <f t="shared" si="1"/>
        <v>0.92164923759472306</v>
      </c>
      <c r="X21" s="65">
        <v>5663.8</v>
      </c>
      <c r="Y21" s="65">
        <f t="shared" si="2"/>
        <v>0</v>
      </c>
      <c r="Z21" s="66">
        <f t="shared" si="3"/>
        <v>1</v>
      </c>
      <c r="AA21" s="65">
        <v>5197.3</v>
      </c>
      <c r="AB21" s="65">
        <f t="shared" si="4"/>
        <v>-466.5</v>
      </c>
      <c r="AC21" s="66">
        <f t="shared" si="5"/>
        <v>0.91763480348882376</v>
      </c>
      <c r="AD21" s="82"/>
      <c r="AE21" s="12">
        <v>1977746.4300000004</v>
      </c>
      <c r="AF21" s="36"/>
      <c r="AG21" s="36"/>
      <c r="AH21" s="13" t="s">
        <v>15</v>
      </c>
      <c r="AI21" s="14"/>
      <c r="AJ21" s="10" t="s">
        <v>1</v>
      </c>
    </row>
    <row r="22" spans="1:39" ht="66.75" customHeight="1" x14ac:dyDescent="0.25">
      <c r="A22" s="11"/>
      <c r="B22" s="88">
        <v>405</v>
      </c>
      <c r="C22" s="89"/>
      <c r="D22" s="89"/>
      <c r="E22" s="89"/>
      <c r="F22" s="89"/>
      <c r="G22" s="89"/>
      <c r="H22" s="89"/>
      <c r="I22" s="89"/>
      <c r="J22" s="89"/>
      <c r="K22" s="89"/>
      <c r="L22" s="91" t="s">
        <v>61</v>
      </c>
      <c r="M22" s="63">
        <v>997.18200000000002</v>
      </c>
      <c r="N22" s="64"/>
      <c r="O22" s="63">
        <v>997182.11</v>
      </c>
      <c r="P22" s="63"/>
      <c r="Q22" s="63">
        <v>0</v>
      </c>
      <c r="R22" s="63">
        <v>766743.73</v>
      </c>
      <c r="S22" s="63">
        <v>0</v>
      </c>
      <c r="T22" s="65">
        <v>703328.43</v>
      </c>
      <c r="U22" s="65">
        <v>1104.5</v>
      </c>
      <c r="V22" s="65">
        <f t="shared" si="0"/>
        <v>107.31799999999998</v>
      </c>
      <c r="W22" s="66">
        <f t="shared" si="1"/>
        <v>1.1076212767579037</v>
      </c>
      <c r="X22" s="65">
        <v>1104.5</v>
      </c>
      <c r="Y22" s="65">
        <f t="shared" si="2"/>
        <v>0</v>
      </c>
      <c r="Z22" s="66">
        <f t="shared" si="3"/>
        <v>1</v>
      </c>
      <c r="AA22" s="65">
        <v>638</v>
      </c>
      <c r="AB22" s="65">
        <f t="shared" si="4"/>
        <v>-466.5</v>
      </c>
      <c r="AC22" s="66">
        <f t="shared" si="5"/>
        <v>0.57763693979176101</v>
      </c>
      <c r="AD22" s="82"/>
      <c r="AE22" s="12">
        <v>293853.68</v>
      </c>
      <c r="AF22" s="36"/>
      <c r="AG22" s="36"/>
      <c r="AH22" s="13" t="s">
        <v>14</v>
      </c>
      <c r="AI22" s="14"/>
      <c r="AJ22" s="10" t="s">
        <v>1</v>
      </c>
    </row>
    <row r="23" spans="1:39" ht="63" customHeight="1" x14ac:dyDescent="0.25">
      <c r="A23" s="11"/>
      <c r="B23" s="88">
        <v>412</v>
      </c>
      <c r="C23" s="89"/>
      <c r="D23" s="89"/>
      <c r="E23" s="89"/>
      <c r="F23" s="89"/>
      <c r="G23" s="89"/>
      <c r="H23" s="89"/>
      <c r="I23" s="89"/>
      <c r="J23" s="89"/>
      <c r="K23" s="89"/>
      <c r="L23" s="92" t="s">
        <v>56</v>
      </c>
      <c r="M23" s="63">
        <v>2248.2950000000001</v>
      </c>
      <c r="N23" s="64"/>
      <c r="O23" s="63">
        <v>2248295.2999999998</v>
      </c>
      <c r="P23" s="63"/>
      <c r="Q23" s="63">
        <v>0</v>
      </c>
      <c r="R23" s="63">
        <v>1921628.56</v>
      </c>
      <c r="S23" s="63">
        <v>0</v>
      </c>
      <c r="T23" s="65">
        <v>1846808.88</v>
      </c>
      <c r="U23" s="65">
        <v>0</v>
      </c>
      <c r="V23" s="65">
        <f t="shared" si="0"/>
        <v>-2248.2950000000001</v>
      </c>
      <c r="W23" s="66">
        <f t="shared" si="1"/>
        <v>0</v>
      </c>
      <c r="X23" s="65">
        <v>0</v>
      </c>
      <c r="Y23" s="65">
        <f t="shared" si="2"/>
        <v>0</v>
      </c>
      <c r="Z23" s="66">
        <v>0</v>
      </c>
      <c r="AA23" s="65">
        <v>0</v>
      </c>
      <c r="AB23" s="65">
        <f t="shared" si="4"/>
        <v>0</v>
      </c>
      <c r="AC23" s="66">
        <v>0</v>
      </c>
      <c r="AD23" s="83" t="s">
        <v>65</v>
      </c>
      <c r="AE23" s="12">
        <v>401486.41999999993</v>
      </c>
      <c r="AF23" s="36"/>
      <c r="AG23" s="36"/>
      <c r="AH23" s="13" t="s">
        <v>13</v>
      </c>
      <c r="AI23" s="14"/>
      <c r="AJ23" s="10" t="s">
        <v>1</v>
      </c>
    </row>
    <row r="24" spans="1:39" ht="22.5" customHeight="1" x14ac:dyDescent="0.25">
      <c r="A24" s="11"/>
      <c r="B24" s="106" t="s">
        <v>79</v>
      </c>
      <c r="C24" s="107"/>
      <c r="D24" s="107"/>
      <c r="E24" s="107"/>
      <c r="F24" s="107"/>
      <c r="G24" s="107"/>
      <c r="H24" s="107"/>
      <c r="I24" s="107"/>
      <c r="J24" s="107"/>
      <c r="K24" s="107"/>
      <c r="L24" s="108"/>
      <c r="M24" s="68">
        <f>SUM(M21:M23)</f>
        <v>9390.7649999999994</v>
      </c>
      <c r="N24" s="68">
        <f t="shared" ref="N24:V24" si="8">SUM(N21:N23)</f>
        <v>0</v>
      </c>
      <c r="O24" s="68">
        <f t="shared" si="8"/>
        <v>9390765.5700000003</v>
      </c>
      <c r="P24" s="68">
        <f t="shared" si="8"/>
        <v>0</v>
      </c>
      <c r="Q24" s="68">
        <f t="shared" si="8"/>
        <v>0</v>
      </c>
      <c r="R24" s="68">
        <f t="shared" si="8"/>
        <v>7140125.790000001</v>
      </c>
      <c r="S24" s="68">
        <f t="shared" si="8"/>
        <v>0</v>
      </c>
      <c r="T24" s="68">
        <f t="shared" si="8"/>
        <v>6717679.04</v>
      </c>
      <c r="U24" s="68">
        <f t="shared" si="8"/>
        <v>6768.3</v>
      </c>
      <c r="V24" s="68">
        <f t="shared" si="8"/>
        <v>-2622.4649999999992</v>
      </c>
      <c r="W24" s="69">
        <f>U24/M24</f>
        <v>0.72074000360992962</v>
      </c>
      <c r="X24" s="70">
        <f>SUM(X21:X23)</f>
        <v>6768.3</v>
      </c>
      <c r="Y24" s="70">
        <f>SUM(Y21:Y23)</f>
        <v>0</v>
      </c>
      <c r="Z24" s="69">
        <f>X24/U24</f>
        <v>1</v>
      </c>
      <c r="AA24" s="70">
        <f>SUM(AA21:AA23)</f>
        <v>5835.3</v>
      </c>
      <c r="AB24" s="70">
        <f>SUM(AB21:AB23)</f>
        <v>-933</v>
      </c>
      <c r="AC24" s="69">
        <f>AA24/X24</f>
        <v>0.86215150037675636</v>
      </c>
      <c r="AD24" s="84"/>
      <c r="AE24" s="12"/>
      <c r="AF24" s="16"/>
      <c r="AG24" s="16"/>
      <c r="AH24" s="13"/>
      <c r="AI24" s="14"/>
      <c r="AJ24" s="10"/>
    </row>
    <row r="25" spans="1:39" ht="76.5" customHeight="1" x14ac:dyDescent="0.25">
      <c r="A25" s="11"/>
      <c r="B25" s="88">
        <v>501</v>
      </c>
      <c r="C25" s="89"/>
      <c r="D25" s="89"/>
      <c r="E25" s="89"/>
      <c r="F25" s="89"/>
      <c r="G25" s="89"/>
      <c r="H25" s="89"/>
      <c r="I25" s="89"/>
      <c r="J25" s="89"/>
      <c r="K25" s="90"/>
      <c r="L25" s="92" t="s">
        <v>51</v>
      </c>
      <c r="M25" s="63">
        <v>10.5</v>
      </c>
      <c r="N25" s="64"/>
      <c r="O25" s="63">
        <v>10500</v>
      </c>
      <c r="P25" s="63"/>
      <c r="Q25" s="63">
        <v>0</v>
      </c>
      <c r="R25" s="63">
        <v>10500</v>
      </c>
      <c r="S25" s="63">
        <v>0</v>
      </c>
      <c r="T25" s="65">
        <v>10500</v>
      </c>
      <c r="U25" s="65">
        <v>10.5</v>
      </c>
      <c r="V25" s="65">
        <f t="shared" si="0"/>
        <v>0</v>
      </c>
      <c r="W25" s="66">
        <f t="shared" si="1"/>
        <v>1</v>
      </c>
      <c r="X25" s="65">
        <v>0</v>
      </c>
      <c r="Y25" s="65">
        <f t="shared" si="2"/>
        <v>-10.5</v>
      </c>
      <c r="Z25" s="66">
        <f t="shared" si="3"/>
        <v>0</v>
      </c>
      <c r="AA25" s="65">
        <v>0</v>
      </c>
      <c r="AB25" s="65">
        <f t="shared" si="4"/>
        <v>0</v>
      </c>
      <c r="AC25" s="66">
        <v>0</v>
      </c>
      <c r="AD25" s="82"/>
      <c r="AE25" s="12">
        <v>0</v>
      </c>
      <c r="AF25" s="36"/>
      <c r="AG25" s="36"/>
      <c r="AH25" s="13" t="s">
        <v>7</v>
      </c>
      <c r="AI25" s="14"/>
      <c r="AJ25" s="10" t="s">
        <v>1</v>
      </c>
    </row>
    <row r="26" spans="1:39" ht="36" customHeight="1" x14ac:dyDescent="0.25">
      <c r="A26" s="11"/>
      <c r="B26" s="88">
        <v>501</v>
      </c>
      <c r="C26" s="89"/>
      <c r="D26" s="89"/>
      <c r="E26" s="89"/>
      <c r="F26" s="89"/>
      <c r="G26" s="89"/>
      <c r="H26" s="89"/>
      <c r="I26" s="89"/>
      <c r="J26" s="89"/>
      <c r="K26" s="90"/>
      <c r="L26" s="92" t="s">
        <v>43</v>
      </c>
      <c r="M26" s="63">
        <v>55633.168550000002</v>
      </c>
      <c r="N26" s="64"/>
      <c r="O26" s="63">
        <v>55633168.549999997</v>
      </c>
      <c r="P26" s="63"/>
      <c r="Q26" s="63">
        <v>0</v>
      </c>
      <c r="R26" s="63">
        <v>43630107.670000002</v>
      </c>
      <c r="S26" s="63">
        <v>0</v>
      </c>
      <c r="T26" s="65">
        <v>43630107.670000002</v>
      </c>
      <c r="U26" s="65">
        <v>28831.1</v>
      </c>
      <c r="V26" s="65">
        <f t="shared" si="0"/>
        <v>-26802.068550000004</v>
      </c>
      <c r="W26" s="66">
        <f t="shared" si="1"/>
        <v>0.51823580700941396</v>
      </c>
      <c r="X26" s="65">
        <v>277926.40000000002</v>
      </c>
      <c r="Y26" s="65">
        <f t="shared" si="2"/>
        <v>249095.30000000002</v>
      </c>
      <c r="Z26" s="66">
        <f t="shared" si="3"/>
        <v>9.6398125635164824</v>
      </c>
      <c r="AA26" s="65">
        <v>210143.6</v>
      </c>
      <c r="AB26" s="65">
        <f t="shared" si="4"/>
        <v>-67782.800000000017</v>
      </c>
      <c r="AC26" s="66">
        <f t="shared" si="5"/>
        <v>0.75611240961635884</v>
      </c>
      <c r="AD26" s="82"/>
      <c r="AE26" s="12">
        <v>12003060.880000005</v>
      </c>
      <c r="AF26" s="36"/>
      <c r="AG26" s="36"/>
      <c r="AH26" s="13" t="s">
        <v>12</v>
      </c>
      <c r="AI26" s="14"/>
      <c r="AJ26" s="10" t="s">
        <v>1</v>
      </c>
    </row>
    <row r="27" spans="1:39" ht="42" customHeight="1" x14ac:dyDescent="0.25">
      <c r="A27" s="11"/>
      <c r="B27" s="88">
        <v>502</v>
      </c>
      <c r="C27" s="89"/>
      <c r="D27" s="89"/>
      <c r="E27" s="89"/>
      <c r="F27" s="89"/>
      <c r="G27" s="89"/>
      <c r="H27" s="89"/>
      <c r="I27" s="89"/>
      <c r="J27" s="89"/>
      <c r="K27" s="89"/>
      <c r="L27" s="92" t="s">
        <v>66</v>
      </c>
      <c r="M27" s="63">
        <v>1252</v>
      </c>
      <c r="N27" s="64"/>
      <c r="O27" s="63">
        <v>1252000</v>
      </c>
      <c r="P27" s="63"/>
      <c r="Q27" s="63">
        <v>0</v>
      </c>
      <c r="R27" s="63">
        <v>970962.21</v>
      </c>
      <c r="S27" s="63">
        <v>0</v>
      </c>
      <c r="T27" s="65">
        <v>970962.21</v>
      </c>
      <c r="U27" s="65">
        <v>429</v>
      </c>
      <c r="V27" s="65">
        <f t="shared" si="0"/>
        <v>-823</v>
      </c>
      <c r="W27" s="66">
        <f t="shared" si="1"/>
        <v>0.34265175718849838</v>
      </c>
      <c r="X27" s="65">
        <v>0</v>
      </c>
      <c r="Y27" s="65">
        <f t="shared" si="2"/>
        <v>-429</v>
      </c>
      <c r="Z27" s="66">
        <f t="shared" si="3"/>
        <v>0</v>
      </c>
      <c r="AA27" s="65">
        <v>0</v>
      </c>
      <c r="AB27" s="65">
        <f t="shared" si="4"/>
        <v>0</v>
      </c>
      <c r="AC27" s="66">
        <v>0</v>
      </c>
      <c r="AD27" s="82"/>
      <c r="AE27" s="12">
        <v>281037.79000000004</v>
      </c>
      <c r="AF27" s="36"/>
      <c r="AG27" s="36"/>
      <c r="AH27" s="13" t="s">
        <v>11</v>
      </c>
      <c r="AI27" s="14"/>
      <c r="AJ27" s="10" t="s">
        <v>1</v>
      </c>
      <c r="AL27" s="50"/>
      <c r="AM27" s="49"/>
    </row>
    <row r="28" spans="1:39" ht="39" customHeight="1" x14ac:dyDescent="0.25">
      <c r="A28" s="11"/>
      <c r="B28" s="88">
        <v>505</v>
      </c>
      <c r="C28" s="89"/>
      <c r="D28" s="89"/>
      <c r="E28" s="89"/>
      <c r="F28" s="89"/>
      <c r="G28" s="89"/>
      <c r="H28" s="89"/>
      <c r="I28" s="89"/>
      <c r="J28" s="89"/>
      <c r="K28" s="89"/>
      <c r="L28" s="92" t="s">
        <v>55</v>
      </c>
      <c r="M28" s="63">
        <v>6024.0680000000002</v>
      </c>
      <c r="N28" s="64"/>
      <c r="O28" s="63">
        <v>6024068.0300000003</v>
      </c>
      <c r="P28" s="63"/>
      <c r="Q28" s="63">
        <v>0</v>
      </c>
      <c r="R28" s="63">
        <v>5274966.9800000004</v>
      </c>
      <c r="S28" s="63">
        <v>0</v>
      </c>
      <c r="T28" s="65">
        <v>5155688.74</v>
      </c>
      <c r="U28" s="65">
        <v>0</v>
      </c>
      <c r="V28" s="65">
        <f t="shared" si="0"/>
        <v>-6024.0680000000002</v>
      </c>
      <c r="W28" s="66">
        <f t="shared" si="1"/>
        <v>0</v>
      </c>
      <c r="X28" s="65">
        <v>0</v>
      </c>
      <c r="Y28" s="65">
        <f t="shared" si="2"/>
        <v>0</v>
      </c>
      <c r="Z28" s="66">
        <v>0</v>
      </c>
      <c r="AA28" s="65">
        <v>0</v>
      </c>
      <c r="AB28" s="65">
        <f t="shared" si="4"/>
        <v>0</v>
      </c>
      <c r="AC28" s="66">
        <v>0</v>
      </c>
      <c r="AD28" s="83" t="s">
        <v>65</v>
      </c>
      <c r="AE28" s="12">
        <v>868379.29</v>
      </c>
      <c r="AF28" s="36"/>
      <c r="AG28" s="36"/>
      <c r="AH28" s="13" t="s">
        <v>10</v>
      </c>
      <c r="AI28" s="14"/>
      <c r="AJ28" s="10" t="s">
        <v>1</v>
      </c>
    </row>
    <row r="29" spans="1:39" ht="24.75" customHeight="1" x14ac:dyDescent="0.25">
      <c r="A29" s="11"/>
      <c r="B29" s="103" t="s">
        <v>80</v>
      </c>
      <c r="C29" s="104"/>
      <c r="D29" s="104"/>
      <c r="E29" s="104"/>
      <c r="F29" s="104"/>
      <c r="G29" s="104"/>
      <c r="H29" s="104"/>
      <c r="I29" s="104"/>
      <c r="J29" s="104"/>
      <c r="K29" s="104"/>
      <c r="L29" s="105"/>
      <c r="M29" s="68">
        <f>SUM(M25:M28)</f>
        <v>62919.736550000001</v>
      </c>
      <c r="N29" s="68">
        <f t="shared" ref="N29:V29" si="9">SUM(N25:N28)</f>
        <v>0</v>
      </c>
      <c r="O29" s="68">
        <f t="shared" si="9"/>
        <v>62919736.579999998</v>
      </c>
      <c r="P29" s="68">
        <f t="shared" si="9"/>
        <v>0</v>
      </c>
      <c r="Q29" s="68">
        <f t="shared" si="9"/>
        <v>0</v>
      </c>
      <c r="R29" s="68">
        <f t="shared" si="9"/>
        <v>49886536.859999999</v>
      </c>
      <c r="S29" s="68">
        <f t="shared" si="9"/>
        <v>0</v>
      </c>
      <c r="T29" s="68">
        <f t="shared" si="9"/>
        <v>49767258.620000005</v>
      </c>
      <c r="U29" s="68">
        <f t="shared" si="9"/>
        <v>29270.6</v>
      </c>
      <c r="V29" s="68">
        <f t="shared" si="9"/>
        <v>-33649.136550000003</v>
      </c>
      <c r="W29" s="69">
        <f>U29/M29</f>
        <v>0.46520538077491358</v>
      </c>
      <c r="X29" s="70">
        <f>SUM(X25:X28)</f>
        <v>277926.40000000002</v>
      </c>
      <c r="Y29" s="70">
        <f>SUM(Y25:Y28)</f>
        <v>248655.80000000002</v>
      </c>
      <c r="Z29" s="69">
        <f>X29/U29</f>
        <v>9.4950701386374057</v>
      </c>
      <c r="AA29" s="70">
        <f>SUM(AA25:AA28)</f>
        <v>210143.6</v>
      </c>
      <c r="AB29" s="70">
        <f>SUM(AB25:AB28)</f>
        <v>-67782.800000000017</v>
      </c>
      <c r="AC29" s="69">
        <f>AA29/X29</f>
        <v>0.75611240961635884</v>
      </c>
      <c r="AD29" s="84"/>
      <c r="AE29" s="12"/>
      <c r="AF29" s="16"/>
      <c r="AG29" s="16"/>
      <c r="AH29" s="13"/>
      <c r="AI29" s="14"/>
      <c r="AJ29" s="10"/>
    </row>
    <row r="30" spans="1:39" ht="92.25" customHeight="1" x14ac:dyDescent="0.25">
      <c r="A30" s="11"/>
      <c r="B30" s="88">
        <v>605</v>
      </c>
      <c r="C30" s="89"/>
      <c r="D30" s="89"/>
      <c r="E30" s="89"/>
      <c r="F30" s="89"/>
      <c r="G30" s="89"/>
      <c r="H30" s="89"/>
      <c r="I30" s="89"/>
      <c r="J30" s="89"/>
      <c r="K30" s="89"/>
      <c r="L30" s="92" t="s">
        <v>62</v>
      </c>
      <c r="M30" s="63">
        <v>331.2</v>
      </c>
      <c r="N30" s="64"/>
      <c r="O30" s="63">
        <v>331200</v>
      </c>
      <c r="P30" s="63"/>
      <c r="Q30" s="63">
        <v>0</v>
      </c>
      <c r="R30" s="63">
        <v>253662.79</v>
      </c>
      <c r="S30" s="63">
        <v>0</v>
      </c>
      <c r="T30" s="65">
        <v>232874.29</v>
      </c>
      <c r="U30" s="65">
        <v>354.4</v>
      </c>
      <c r="V30" s="65">
        <f t="shared" si="0"/>
        <v>23.199999999999989</v>
      </c>
      <c r="W30" s="66">
        <f t="shared" si="1"/>
        <v>1.0700483091787438</v>
      </c>
      <c r="X30" s="65">
        <v>354.4</v>
      </c>
      <c r="Y30" s="65">
        <f t="shared" si="2"/>
        <v>0</v>
      </c>
      <c r="Z30" s="66">
        <f t="shared" si="3"/>
        <v>1</v>
      </c>
      <c r="AA30" s="65">
        <v>353.5</v>
      </c>
      <c r="AB30" s="65">
        <f t="shared" si="4"/>
        <v>-0.89999999999997726</v>
      </c>
      <c r="AC30" s="66">
        <f t="shared" si="5"/>
        <v>0.9974604966139955</v>
      </c>
      <c r="AD30" s="82"/>
      <c r="AE30" s="12">
        <v>98325.709999999992</v>
      </c>
      <c r="AF30" s="36"/>
      <c r="AG30" s="36"/>
      <c r="AH30" s="13" t="s">
        <v>9</v>
      </c>
      <c r="AI30" s="14"/>
      <c r="AJ30" s="10" t="s">
        <v>1</v>
      </c>
    </row>
    <row r="31" spans="1:39" ht="28.5" customHeight="1" x14ac:dyDescent="0.25">
      <c r="A31" s="11"/>
      <c r="B31" s="103" t="s">
        <v>83</v>
      </c>
      <c r="C31" s="104"/>
      <c r="D31" s="104"/>
      <c r="E31" s="104"/>
      <c r="F31" s="104"/>
      <c r="G31" s="104"/>
      <c r="H31" s="104"/>
      <c r="I31" s="104"/>
      <c r="J31" s="104"/>
      <c r="K31" s="104"/>
      <c r="L31" s="105"/>
      <c r="M31" s="68">
        <f>M30</f>
        <v>331.2</v>
      </c>
      <c r="N31" s="68">
        <f t="shared" ref="N31:AC31" si="10">N30</f>
        <v>0</v>
      </c>
      <c r="O31" s="68">
        <f t="shared" si="10"/>
        <v>331200</v>
      </c>
      <c r="P31" s="68">
        <f t="shared" si="10"/>
        <v>0</v>
      </c>
      <c r="Q31" s="68">
        <f t="shared" si="10"/>
        <v>0</v>
      </c>
      <c r="R31" s="68">
        <f t="shared" si="10"/>
        <v>253662.79</v>
      </c>
      <c r="S31" s="68">
        <f t="shared" si="10"/>
        <v>0</v>
      </c>
      <c r="T31" s="68">
        <f t="shared" si="10"/>
        <v>232874.29</v>
      </c>
      <c r="U31" s="68">
        <f t="shared" si="10"/>
        <v>354.4</v>
      </c>
      <c r="V31" s="68">
        <f t="shared" si="10"/>
        <v>23.199999999999989</v>
      </c>
      <c r="W31" s="71">
        <f t="shared" si="10"/>
        <v>1.0700483091787438</v>
      </c>
      <c r="X31" s="68">
        <f t="shared" si="10"/>
        <v>354.4</v>
      </c>
      <c r="Y31" s="68">
        <f t="shared" si="10"/>
        <v>0</v>
      </c>
      <c r="Z31" s="69">
        <f t="shared" si="10"/>
        <v>1</v>
      </c>
      <c r="AA31" s="68">
        <f t="shared" si="10"/>
        <v>353.5</v>
      </c>
      <c r="AB31" s="68">
        <f t="shared" si="10"/>
        <v>-0.89999999999997726</v>
      </c>
      <c r="AC31" s="69">
        <f t="shared" si="10"/>
        <v>0.9974604966139955</v>
      </c>
      <c r="AD31" s="62"/>
      <c r="AE31" s="12"/>
      <c r="AF31" s="16"/>
      <c r="AG31" s="16"/>
      <c r="AH31" s="13"/>
      <c r="AI31" s="14"/>
      <c r="AJ31" s="10"/>
    </row>
    <row r="32" spans="1:39" ht="112.5" customHeight="1" x14ac:dyDescent="0.25">
      <c r="A32" s="11"/>
      <c r="B32" s="88">
        <v>907</v>
      </c>
      <c r="C32" s="89"/>
      <c r="D32" s="89"/>
      <c r="E32" s="89"/>
      <c r="F32" s="89"/>
      <c r="G32" s="89"/>
      <c r="H32" s="89"/>
      <c r="I32" s="89"/>
      <c r="J32" s="89"/>
      <c r="K32" s="90"/>
      <c r="L32" s="91" t="s">
        <v>57</v>
      </c>
      <c r="M32" s="63">
        <v>727.91399999999999</v>
      </c>
      <c r="N32" s="64"/>
      <c r="O32" s="63">
        <v>727914</v>
      </c>
      <c r="P32" s="63"/>
      <c r="Q32" s="63">
        <v>0</v>
      </c>
      <c r="R32" s="63">
        <v>429724</v>
      </c>
      <c r="S32" s="63">
        <v>0</v>
      </c>
      <c r="T32" s="65">
        <v>429724</v>
      </c>
      <c r="U32" s="65">
        <v>727.9</v>
      </c>
      <c r="V32" s="65">
        <f t="shared" si="0"/>
        <v>-1.4000000000010004E-2</v>
      </c>
      <c r="W32" s="66">
        <f t="shared" si="1"/>
        <v>0.99998076695873417</v>
      </c>
      <c r="X32" s="65">
        <v>727.9</v>
      </c>
      <c r="Y32" s="65">
        <f t="shared" si="2"/>
        <v>0</v>
      </c>
      <c r="Z32" s="66">
        <f t="shared" si="3"/>
        <v>1</v>
      </c>
      <c r="AA32" s="65">
        <v>727.9</v>
      </c>
      <c r="AB32" s="65">
        <f t="shared" si="4"/>
        <v>0</v>
      </c>
      <c r="AC32" s="66">
        <f t="shared" si="5"/>
        <v>1</v>
      </c>
      <c r="AD32" s="82"/>
      <c r="AE32" s="12">
        <v>298190</v>
      </c>
      <c r="AF32" s="36"/>
      <c r="AG32" s="36"/>
      <c r="AH32" s="13" t="s">
        <v>8</v>
      </c>
      <c r="AI32" s="14"/>
      <c r="AJ32" s="10" t="s">
        <v>1</v>
      </c>
    </row>
    <row r="33" spans="1:36" ht="18" customHeight="1" x14ac:dyDescent="0.25">
      <c r="A33" s="11"/>
      <c r="B33" s="109" t="s">
        <v>81</v>
      </c>
      <c r="C33" s="110"/>
      <c r="D33" s="110"/>
      <c r="E33" s="110"/>
      <c r="F33" s="110"/>
      <c r="G33" s="110"/>
      <c r="H33" s="110"/>
      <c r="I33" s="110"/>
      <c r="J33" s="110"/>
      <c r="K33" s="110"/>
      <c r="L33" s="111"/>
      <c r="M33" s="68">
        <f>M32</f>
        <v>727.91399999999999</v>
      </c>
      <c r="N33" s="68">
        <f t="shared" ref="N33:AC33" si="11">N32</f>
        <v>0</v>
      </c>
      <c r="O33" s="68">
        <f t="shared" si="11"/>
        <v>727914</v>
      </c>
      <c r="P33" s="68">
        <f t="shared" si="11"/>
        <v>0</v>
      </c>
      <c r="Q33" s="68">
        <f t="shared" si="11"/>
        <v>0</v>
      </c>
      <c r="R33" s="68">
        <f t="shared" si="11"/>
        <v>429724</v>
      </c>
      <c r="S33" s="68">
        <f t="shared" si="11"/>
        <v>0</v>
      </c>
      <c r="T33" s="68">
        <f t="shared" si="11"/>
        <v>429724</v>
      </c>
      <c r="U33" s="68">
        <f t="shared" si="11"/>
        <v>727.9</v>
      </c>
      <c r="V33" s="68">
        <f t="shared" si="11"/>
        <v>-1.4000000000010004E-2</v>
      </c>
      <c r="W33" s="69">
        <f t="shared" si="11"/>
        <v>0.99998076695873417</v>
      </c>
      <c r="X33" s="68">
        <f t="shared" si="11"/>
        <v>727.9</v>
      </c>
      <c r="Y33" s="68">
        <f t="shared" si="11"/>
        <v>0</v>
      </c>
      <c r="Z33" s="69">
        <f t="shared" si="11"/>
        <v>1</v>
      </c>
      <c r="AA33" s="68">
        <f t="shared" si="11"/>
        <v>727.9</v>
      </c>
      <c r="AB33" s="68">
        <f t="shared" si="11"/>
        <v>0</v>
      </c>
      <c r="AC33" s="69">
        <f t="shared" si="11"/>
        <v>1</v>
      </c>
      <c r="AD33" s="62"/>
      <c r="AE33" s="12"/>
      <c r="AF33" s="16"/>
      <c r="AG33" s="16"/>
      <c r="AH33" s="13"/>
      <c r="AI33" s="14"/>
      <c r="AJ33" s="10"/>
    </row>
    <row r="34" spans="1:36" ht="53.25" customHeight="1" x14ac:dyDescent="0.25">
      <c r="A34" s="11"/>
      <c r="B34" s="88">
        <v>1003</v>
      </c>
      <c r="C34" s="89"/>
      <c r="D34" s="89"/>
      <c r="E34" s="89"/>
      <c r="F34" s="89"/>
      <c r="G34" s="89"/>
      <c r="H34" s="89"/>
      <c r="I34" s="89"/>
      <c r="J34" s="89"/>
      <c r="K34" s="90"/>
      <c r="L34" s="91" t="s">
        <v>46</v>
      </c>
      <c r="M34" s="63">
        <v>4110.076</v>
      </c>
      <c r="N34" s="64"/>
      <c r="O34" s="63">
        <v>4110076</v>
      </c>
      <c r="P34" s="63"/>
      <c r="Q34" s="63">
        <v>0</v>
      </c>
      <c r="R34" s="63">
        <v>4110048</v>
      </c>
      <c r="S34" s="63">
        <v>0</v>
      </c>
      <c r="T34" s="65">
        <v>4110048</v>
      </c>
      <c r="U34" s="65">
        <v>1600</v>
      </c>
      <c r="V34" s="65">
        <f t="shared" si="0"/>
        <v>-2510.076</v>
      </c>
      <c r="W34" s="66">
        <f t="shared" si="1"/>
        <v>0.3892872053947421</v>
      </c>
      <c r="X34" s="65">
        <v>800</v>
      </c>
      <c r="Y34" s="65">
        <f t="shared" si="2"/>
        <v>-800</v>
      </c>
      <c r="Z34" s="66">
        <f t="shared" si="3"/>
        <v>0.5</v>
      </c>
      <c r="AA34" s="65">
        <v>800</v>
      </c>
      <c r="AB34" s="65">
        <f t="shared" si="4"/>
        <v>0</v>
      </c>
      <c r="AC34" s="66">
        <f t="shared" si="5"/>
        <v>1</v>
      </c>
      <c r="AD34" s="82"/>
      <c r="AE34" s="12">
        <v>28</v>
      </c>
      <c r="AF34" s="36"/>
      <c r="AG34" s="36"/>
      <c r="AH34" s="13" t="s">
        <v>7</v>
      </c>
      <c r="AI34" s="14"/>
      <c r="AJ34" s="10" t="s">
        <v>1</v>
      </c>
    </row>
    <row r="35" spans="1:36" ht="25.5" customHeight="1" x14ac:dyDescent="0.25">
      <c r="A35" s="11"/>
      <c r="B35" s="88">
        <v>1003</v>
      </c>
      <c r="C35" s="89"/>
      <c r="D35" s="89"/>
      <c r="E35" s="89"/>
      <c r="F35" s="89"/>
      <c r="G35" s="89"/>
      <c r="H35" s="89"/>
      <c r="I35" s="89"/>
      <c r="J35" s="89"/>
      <c r="K35" s="89"/>
      <c r="L35" s="112" t="s">
        <v>54</v>
      </c>
      <c r="M35" s="63">
        <v>764.04</v>
      </c>
      <c r="N35" s="64"/>
      <c r="O35" s="63">
        <v>764040</v>
      </c>
      <c r="P35" s="63"/>
      <c r="Q35" s="63">
        <v>0</v>
      </c>
      <c r="R35" s="63">
        <v>285645</v>
      </c>
      <c r="S35" s="63">
        <v>0</v>
      </c>
      <c r="T35" s="65">
        <v>250985.7</v>
      </c>
      <c r="U35" s="65">
        <v>764.04</v>
      </c>
      <c r="V35" s="65">
        <f t="shared" si="0"/>
        <v>0</v>
      </c>
      <c r="W35" s="66">
        <f t="shared" si="1"/>
        <v>1</v>
      </c>
      <c r="X35" s="65">
        <v>764.04</v>
      </c>
      <c r="Y35" s="65">
        <f t="shared" si="2"/>
        <v>0</v>
      </c>
      <c r="Z35" s="66">
        <f t="shared" si="3"/>
        <v>1</v>
      </c>
      <c r="AA35" s="65">
        <v>764.04</v>
      </c>
      <c r="AB35" s="65">
        <f t="shared" si="4"/>
        <v>0</v>
      </c>
      <c r="AC35" s="66">
        <f t="shared" si="5"/>
        <v>1</v>
      </c>
      <c r="AD35" s="82"/>
      <c r="AE35" s="12">
        <v>513054.3</v>
      </c>
      <c r="AF35" s="36"/>
      <c r="AG35" s="36"/>
      <c r="AH35" s="13" t="s">
        <v>6</v>
      </c>
      <c r="AI35" s="14"/>
      <c r="AJ35" s="10" t="s">
        <v>1</v>
      </c>
    </row>
    <row r="36" spans="1:36" ht="21.75" customHeight="1" x14ac:dyDescent="0.25">
      <c r="A36" s="11"/>
      <c r="B36" s="106" t="s">
        <v>82</v>
      </c>
      <c r="C36" s="107"/>
      <c r="D36" s="107"/>
      <c r="E36" s="107"/>
      <c r="F36" s="107"/>
      <c r="G36" s="107"/>
      <c r="H36" s="107"/>
      <c r="I36" s="107"/>
      <c r="J36" s="107"/>
      <c r="K36" s="107"/>
      <c r="L36" s="108"/>
      <c r="M36" s="72">
        <f>SUM(M34:M35)</f>
        <v>4874.116</v>
      </c>
      <c r="N36" s="72">
        <f t="shared" ref="N36:V36" si="12">SUM(N34:N35)</f>
        <v>0</v>
      </c>
      <c r="O36" s="72">
        <f t="shared" si="12"/>
        <v>4874116</v>
      </c>
      <c r="P36" s="72">
        <f t="shared" si="12"/>
        <v>0</v>
      </c>
      <c r="Q36" s="72">
        <f t="shared" si="12"/>
        <v>0</v>
      </c>
      <c r="R36" s="72">
        <f t="shared" si="12"/>
        <v>4395693</v>
      </c>
      <c r="S36" s="72">
        <f t="shared" si="12"/>
        <v>0</v>
      </c>
      <c r="T36" s="72">
        <f t="shared" si="12"/>
        <v>4361033.7</v>
      </c>
      <c r="U36" s="72">
        <f t="shared" si="12"/>
        <v>2364.04</v>
      </c>
      <c r="V36" s="72">
        <f t="shared" si="12"/>
        <v>-2510.076</v>
      </c>
      <c r="W36" s="73">
        <f>U36/M36</f>
        <v>0.48501923220538862</v>
      </c>
      <c r="X36" s="74">
        <f>SUM(X34:X35)</f>
        <v>1564.04</v>
      </c>
      <c r="Y36" s="74">
        <f>SUM(Y34:Y35)</f>
        <v>-800</v>
      </c>
      <c r="Z36" s="73">
        <f>X36/U36</f>
        <v>0.66159625048645543</v>
      </c>
      <c r="AA36" s="74">
        <f>SUM(AA34:AA35)</f>
        <v>1564.04</v>
      </c>
      <c r="AB36" s="74">
        <f>SUM(AB34:AB35)</f>
        <v>0</v>
      </c>
      <c r="AC36" s="73">
        <f>AA36/X36</f>
        <v>1</v>
      </c>
      <c r="AD36" s="85"/>
      <c r="AE36" s="54"/>
      <c r="AF36" s="55"/>
      <c r="AG36" s="55"/>
      <c r="AH36" s="56"/>
      <c r="AI36" s="57"/>
      <c r="AJ36" s="10"/>
    </row>
    <row r="37" spans="1:36" ht="29.25" customHeight="1" thickBot="1" x14ac:dyDescent="0.3">
      <c r="A37" s="11"/>
      <c r="B37" s="113">
        <v>1301</v>
      </c>
      <c r="C37" s="114"/>
      <c r="D37" s="114"/>
      <c r="E37" s="114"/>
      <c r="F37" s="114"/>
      <c r="G37" s="114"/>
      <c r="H37" s="114"/>
      <c r="I37" s="114"/>
      <c r="J37" s="114"/>
      <c r="K37" s="115"/>
      <c r="L37" s="116" t="s">
        <v>47</v>
      </c>
      <c r="M37" s="75">
        <v>145.30000000000001</v>
      </c>
      <c r="N37" s="76"/>
      <c r="O37" s="75">
        <v>145300</v>
      </c>
      <c r="P37" s="75"/>
      <c r="Q37" s="75">
        <v>0</v>
      </c>
      <c r="R37" s="75">
        <v>93538.7</v>
      </c>
      <c r="S37" s="75">
        <v>0</v>
      </c>
      <c r="T37" s="77">
        <v>93538.7</v>
      </c>
      <c r="U37" s="77">
        <v>210.3</v>
      </c>
      <c r="V37" s="77">
        <f>U37-M37</f>
        <v>65</v>
      </c>
      <c r="W37" s="78">
        <f t="shared" si="1"/>
        <v>1.4473503097040605</v>
      </c>
      <c r="X37" s="77">
        <v>0</v>
      </c>
      <c r="Y37" s="77">
        <f t="shared" si="2"/>
        <v>-210.3</v>
      </c>
      <c r="Z37" s="78">
        <f t="shared" si="3"/>
        <v>0</v>
      </c>
      <c r="AA37" s="77">
        <v>0</v>
      </c>
      <c r="AB37" s="77">
        <f t="shared" si="4"/>
        <v>0</v>
      </c>
      <c r="AC37" s="78">
        <v>0</v>
      </c>
      <c r="AD37" s="85"/>
      <c r="AE37" s="18">
        <v>51761.3</v>
      </c>
      <c r="AF37" s="39"/>
      <c r="AG37" s="39"/>
      <c r="AH37" s="19" t="s">
        <v>4</v>
      </c>
      <c r="AI37" s="20"/>
      <c r="AJ37" s="10" t="s">
        <v>1</v>
      </c>
    </row>
    <row r="38" spans="1:36" ht="29.25" customHeight="1" thickBot="1" x14ac:dyDescent="0.3">
      <c r="A38" s="21"/>
      <c r="B38" s="117" t="s">
        <v>85</v>
      </c>
      <c r="C38" s="118"/>
      <c r="D38" s="118"/>
      <c r="E38" s="118"/>
      <c r="F38" s="118"/>
      <c r="G38" s="118"/>
      <c r="H38" s="118"/>
      <c r="I38" s="118"/>
      <c r="J38" s="118"/>
      <c r="K38" s="118"/>
      <c r="L38" s="119"/>
      <c r="M38" s="79">
        <f>M37</f>
        <v>145.30000000000001</v>
      </c>
      <c r="N38" s="79">
        <f t="shared" ref="N38:AC38" si="13">N37</f>
        <v>0</v>
      </c>
      <c r="O38" s="79">
        <f t="shared" si="13"/>
        <v>145300</v>
      </c>
      <c r="P38" s="79">
        <f t="shared" si="13"/>
        <v>0</v>
      </c>
      <c r="Q38" s="79">
        <f t="shared" si="13"/>
        <v>0</v>
      </c>
      <c r="R38" s="79">
        <f t="shared" si="13"/>
        <v>93538.7</v>
      </c>
      <c r="S38" s="79">
        <f t="shared" si="13"/>
        <v>0</v>
      </c>
      <c r="T38" s="79">
        <f t="shared" si="13"/>
        <v>93538.7</v>
      </c>
      <c r="U38" s="79">
        <f t="shared" si="13"/>
        <v>210.3</v>
      </c>
      <c r="V38" s="79">
        <f t="shared" si="13"/>
        <v>65</v>
      </c>
      <c r="W38" s="73">
        <f t="shared" si="13"/>
        <v>1.4473503097040605</v>
      </c>
      <c r="X38" s="72">
        <f t="shared" si="13"/>
        <v>0</v>
      </c>
      <c r="Y38" s="72">
        <f t="shared" si="13"/>
        <v>-210.3</v>
      </c>
      <c r="Z38" s="73">
        <f t="shared" si="13"/>
        <v>0</v>
      </c>
      <c r="AA38" s="72">
        <f t="shared" si="13"/>
        <v>0</v>
      </c>
      <c r="AB38" s="72">
        <f t="shared" si="13"/>
        <v>0</v>
      </c>
      <c r="AC38" s="73">
        <f t="shared" si="13"/>
        <v>0</v>
      </c>
      <c r="AD38" s="86"/>
      <c r="AE38" s="58"/>
      <c r="AF38" s="59"/>
      <c r="AG38" s="60"/>
      <c r="AH38" s="59"/>
      <c r="AI38" s="61"/>
      <c r="AJ38" s="7"/>
    </row>
    <row r="39" spans="1:36" ht="19.5" customHeight="1" thickBot="1" x14ac:dyDescent="0.3">
      <c r="A39" s="3"/>
      <c r="B39" s="120"/>
      <c r="C39" s="121"/>
      <c r="D39" s="121" t="s">
        <v>1</v>
      </c>
      <c r="E39" s="121"/>
      <c r="F39" s="121"/>
      <c r="G39" s="120" t="s">
        <v>3</v>
      </c>
      <c r="H39" s="121"/>
      <c r="I39" s="121"/>
      <c r="J39" s="121"/>
      <c r="K39" s="121"/>
      <c r="L39" s="122" t="s">
        <v>70</v>
      </c>
      <c r="M39" s="80">
        <f>M18+M20+M24+M29+M31+M33+M36+M38</f>
        <v>93576.066439999995</v>
      </c>
      <c r="N39" s="80">
        <f t="shared" ref="N39:V39" si="14">N18+N20+N24+N29+N31+N33+N36+N38</f>
        <v>0</v>
      </c>
      <c r="O39" s="80">
        <f t="shared" si="14"/>
        <v>93316126.329999998</v>
      </c>
      <c r="P39" s="80">
        <f t="shared" si="14"/>
        <v>0</v>
      </c>
      <c r="Q39" s="80">
        <f t="shared" si="14"/>
        <v>0</v>
      </c>
      <c r="R39" s="80">
        <f t="shared" si="14"/>
        <v>73412213.24000001</v>
      </c>
      <c r="S39" s="80">
        <f t="shared" si="14"/>
        <v>0</v>
      </c>
      <c r="T39" s="80">
        <f t="shared" si="14"/>
        <v>72622381.780000016</v>
      </c>
      <c r="U39" s="80">
        <f t="shared" si="14"/>
        <v>47252.116000000002</v>
      </c>
      <c r="V39" s="80">
        <f t="shared" si="14"/>
        <v>-46323.950440000008</v>
      </c>
      <c r="W39" s="153">
        <f t="shared" si="1"/>
        <v>0.50495941748414452</v>
      </c>
      <c r="X39" s="81">
        <f t="shared" ref="X39" si="15">X18+X20+X24+X29+X31+X33+X36+X38</f>
        <v>294540.10800000007</v>
      </c>
      <c r="Y39" s="81">
        <f t="shared" ref="Y39" si="16">Y18+Y20+Y24+Y29+Y31+Y33+Y36+Y38</f>
        <v>247287.99200000003</v>
      </c>
      <c r="Z39" s="153">
        <f t="shared" si="3"/>
        <v>6.2333739297516342</v>
      </c>
      <c r="AA39" s="81">
        <f t="shared" ref="AA39" si="17">AA18+AA20+AA24+AA29+AA31+AA33+AA36+AA38</f>
        <v>225822.70800000001</v>
      </c>
      <c r="AB39" s="81">
        <f t="shared" ref="AB39" si="18">AB18+AB20+AB24+AB29+AB31+AB33+AB36+AB38</f>
        <v>-68717.400000000009</v>
      </c>
      <c r="AC39" s="153">
        <f t="shared" si="5"/>
        <v>0.76669595028463822</v>
      </c>
      <c r="AD39" s="87"/>
      <c r="AE39" s="8">
        <v>20932686.160000008</v>
      </c>
      <c r="AF39" s="40"/>
      <c r="AG39" s="41"/>
      <c r="AH39" s="42" t="s">
        <v>2</v>
      </c>
      <c r="AI39" s="43"/>
      <c r="AJ39" s="6" t="s">
        <v>1</v>
      </c>
    </row>
    <row r="40" spans="1:36" ht="12.75" customHeight="1" x14ac:dyDescent="0.2">
      <c r="A40" s="3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2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45"/>
      <c r="X40" s="21"/>
      <c r="Y40" s="21"/>
      <c r="Z40" s="45"/>
      <c r="AA40" s="21"/>
      <c r="AB40" s="21"/>
      <c r="AC40" s="45"/>
      <c r="AD40" s="21"/>
      <c r="AE40" s="3"/>
      <c r="AF40" s="3"/>
      <c r="AG40" s="3"/>
      <c r="AH40" s="3"/>
      <c r="AI40" s="3"/>
      <c r="AJ40" s="3"/>
    </row>
    <row r="41" spans="1:36" ht="11.25" customHeight="1" x14ac:dyDescent="0.2">
      <c r="A41" s="1"/>
      <c r="B41" s="1"/>
      <c r="C41" s="23"/>
      <c r="D41" s="3"/>
      <c r="E41" s="3"/>
      <c r="F41" s="3"/>
      <c r="G41" s="3"/>
      <c r="H41" s="3"/>
      <c r="I41" s="3"/>
      <c r="J41" s="3"/>
      <c r="K41" s="3"/>
      <c r="L41" s="4"/>
      <c r="M41" s="3"/>
      <c r="N41" s="24" t="s">
        <v>0</v>
      </c>
      <c r="O41" s="24"/>
      <c r="P41" s="3"/>
      <c r="Q41" s="3"/>
      <c r="R41" s="3"/>
      <c r="S41" s="3"/>
      <c r="T41" s="3"/>
      <c r="U41" s="3"/>
      <c r="V41" s="3"/>
      <c r="W41" s="44"/>
      <c r="X41" s="3"/>
      <c r="Y41" s="3"/>
      <c r="Z41" s="44"/>
      <c r="AA41" s="3"/>
      <c r="AB41" s="3"/>
      <c r="AC41" s="44"/>
      <c r="AD41" s="3"/>
      <c r="AE41" s="3"/>
      <c r="AF41" s="3"/>
      <c r="AG41" s="3"/>
      <c r="AH41" s="3"/>
      <c r="AI41" s="3"/>
      <c r="AJ41" s="3"/>
    </row>
    <row r="42" spans="1:36" ht="11.25" customHeight="1" x14ac:dyDescent="0.2">
      <c r="A42" s="1"/>
      <c r="B42" s="1"/>
      <c r="C42" s="3"/>
      <c r="D42" s="3"/>
      <c r="E42" s="3"/>
      <c r="F42" s="3"/>
      <c r="G42" s="3"/>
      <c r="H42" s="3"/>
      <c r="I42" s="3"/>
      <c r="J42" s="3"/>
      <c r="K42" s="3"/>
      <c r="L42" s="4"/>
      <c r="M42" s="3"/>
      <c r="N42" s="3"/>
      <c r="O42" s="3"/>
      <c r="P42" s="3"/>
      <c r="Q42" s="3"/>
      <c r="R42" s="3"/>
      <c r="S42" s="3"/>
      <c r="T42" s="3"/>
      <c r="U42" s="3"/>
      <c r="V42" s="3"/>
      <c r="W42" s="44"/>
      <c r="X42" s="3"/>
      <c r="Y42" s="3"/>
      <c r="Z42" s="44"/>
      <c r="AA42" s="3"/>
      <c r="AB42" s="3"/>
      <c r="AC42" s="44"/>
      <c r="AD42" s="3"/>
      <c r="AE42" s="3"/>
      <c r="AF42" s="3"/>
      <c r="AG42" s="3"/>
      <c r="AH42" s="3"/>
      <c r="AI42" s="3"/>
      <c r="AJ42" s="3"/>
    </row>
    <row r="43" spans="1:36" ht="11.25" customHeight="1" x14ac:dyDescent="0.2">
      <c r="A43" s="1"/>
      <c r="B43" s="1"/>
      <c r="C43" s="3"/>
      <c r="D43" s="3"/>
      <c r="E43" s="3"/>
      <c r="F43" s="3"/>
      <c r="G43" s="3"/>
      <c r="H43" s="3"/>
      <c r="I43" s="3"/>
      <c r="J43" s="3"/>
      <c r="K43" s="3"/>
      <c r="L43" s="4"/>
      <c r="M43" s="3"/>
      <c r="N43" s="3"/>
      <c r="O43" s="3"/>
      <c r="P43" s="3"/>
      <c r="Q43" s="3"/>
      <c r="R43" s="3"/>
      <c r="S43" s="3"/>
      <c r="T43" s="3"/>
      <c r="U43" s="3"/>
      <c r="V43" s="3"/>
      <c r="W43" s="44"/>
      <c r="X43" s="3"/>
      <c r="Y43" s="3"/>
      <c r="Z43" s="44"/>
      <c r="AA43" s="3"/>
      <c r="AB43" s="3"/>
      <c r="AC43" s="44"/>
      <c r="AD43" s="3"/>
      <c r="AE43" s="3"/>
      <c r="AF43" s="3"/>
      <c r="AG43" s="3"/>
      <c r="AH43" s="3"/>
      <c r="AI43" s="3"/>
      <c r="AJ43" s="3"/>
    </row>
  </sheetData>
  <mergeCells count="46">
    <mergeCell ref="B31:L31"/>
    <mergeCell ref="B33:L33"/>
    <mergeCell ref="B36:L36"/>
    <mergeCell ref="B38:L38"/>
    <mergeCell ref="B20:L20"/>
    <mergeCell ref="AN7:AQ7"/>
    <mergeCell ref="AA1:AD1"/>
    <mergeCell ref="B18:L18"/>
    <mergeCell ref="B24:L24"/>
    <mergeCell ref="B29:L29"/>
    <mergeCell ref="B2:AD2"/>
    <mergeCell ref="U6:W6"/>
    <mergeCell ref="X6:Z6"/>
    <mergeCell ref="AA6:AC6"/>
    <mergeCell ref="U5:AC5"/>
    <mergeCell ref="M5:M7"/>
    <mergeCell ref="B5:B7"/>
    <mergeCell ref="L5:L7"/>
    <mergeCell ref="AD5:AD7"/>
    <mergeCell ref="G5:G6"/>
    <mergeCell ref="K5:K6"/>
    <mergeCell ref="O5:O6"/>
    <mergeCell ref="P5:P6"/>
    <mergeCell ref="N41:O41"/>
    <mergeCell ref="Q5:R5"/>
    <mergeCell ref="S5:T5"/>
    <mergeCell ref="AE5:AE6"/>
    <mergeCell ref="N5:N6"/>
    <mergeCell ref="AF19:AG19"/>
    <mergeCell ref="AF21:AG21"/>
    <mergeCell ref="AF11:AG11"/>
    <mergeCell ref="AF12:AG12"/>
    <mergeCell ref="AF8:AG8"/>
    <mergeCell ref="AF9:AG9"/>
    <mergeCell ref="AF10:AG10"/>
    <mergeCell ref="AF26:AG26"/>
    <mergeCell ref="AF27:AG27"/>
    <mergeCell ref="AF28:AG28"/>
    <mergeCell ref="AF22:AG22"/>
    <mergeCell ref="AF23:AG23"/>
    <mergeCell ref="AF25:AG25"/>
    <mergeCell ref="AF30:AG30"/>
    <mergeCell ref="AF37:AG37"/>
    <mergeCell ref="AF32:AG32"/>
    <mergeCell ref="AF34:AG34"/>
    <mergeCell ref="AF35:AG35"/>
  </mergeCells>
  <pageMargins left="0.74803149606299213" right="0.19685039370078741" top="0.39370078740157483" bottom="0.19685039370078741" header="0.11811023622047245" footer="0"/>
  <pageSetup paperSize="9" scale="4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Непрограммные направления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fonh_2</dc:creator>
  <cp:lastModifiedBy>fonh_2</cp:lastModifiedBy>
  <cp:lastPrinted>2021-11-11T16:02:21Z</cp:lastPrinted>
  <dcterms:created xsi:type="dcterms:W3CDTF">2021-11-10T14:13:44Z</dcterms:created>
  <dcterms:modified xsi:type="dcterms:W3CDTF">2021-11-11T16:02:48Z</dcterms:modified>
</cp:coreProperties>
</file>