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3" sheetId="3" r:id="rId2"/>
  </sheets>
  <definedNames>
    <definedName name="_xlnm.Print_Area" localSheetId="0">Лист1!$A$1:$J$245</definedName>
  </definedNames>
  <calcPr calcId="162913"/>
</workbook>
</file>

<file path=xl/calcChain.xml><?xml version="1.0" encoding="utf-8"?>
<calcChain xmlns="http://schemas.openxmlformats.org/spreadsheetml/2006/main">
  <c r="I120" i="1" l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E118" i="1"/>
  <c r="E119" i="1"/>
  <c r="E120" i="1"/>
  <c r="E117" i="1"/>
  <c r="J115" i="1"/>
  <c r="J114" i="1"/>
  <c r="J113" i="1"/>
  <c r="J112" i="1"/>
  <c r="I111" i="1"/>
  <c r="H111" i="1"/>
  <c r="G111" i="1"/>
  <c r="F111" i="1"/>
  <c r="E111" i="1"/>
  <c r="I79" i="1"/>
  <c r="H78" i="1"/>
  <c r="G76" i="1"/>
  <c r="H79" i="1"/>
  <c r="G79" i="1"/>
  <c r="F79" i="1"/>
  <c r="I78" i="1"/>
  <c r="G78" i="1"/>
  <c r="F78" i="1"/>
  <c r="I77" i="1"/>
  <c r="H77" i="1"/>
  <c r="G77" i="1"/>
  <c r="F77" i="1"/>
  <c r="I76" i="1"/>
  <c r="H76" i="1"/>
  <c r="F76" i="1"/>
  <c r="E77" i="1"/>
  <c r="E78" i="1"/>
  <c r="E79" i="1"/>
  <c r="E76" i="1"/>
  <c r="J69" i="1"/>
  <c r="J68" i="1"/>
  <c r="J67" i="1"/>
  <c r="J66" i="1"/>
  <c r="I65" i="1"/>
  <c r="H65" i="1"/>
  <c r="G65" i="1"/>
  <c r="F65" i="1"/>
  <c r="E65" i="1"/>
  <c r="J221" i="1"/>
  <c r="J222" i="1"/>
  <c r="J223" i="1"/>
  <c r="J224" i="1"/>
  <c r="J226" i="1"/>
  <c r="J227" i="1"/>
  <c r="J228" i="1"/>
  <c r="J229" i="1"/>
  <c r="I225" i="1"/>
  <c r="H225" i="1"/>
  <c r="G225" i="1"/>
  <c r="F225" i="1"/>
  <c r="E225" i="1"/>
  <c r="I220" i="1"/>
  <c r="H220" i="1"/>
  <c r="G220" i="1"/>
  <c r="F220" i="1"/>
  <c r="E220" i="1"/>
  <c r="F216" i="1"/>
  <c r="J200" i="1"/>
  <c r="J201" i="1"/>
  <c r="J202" i="1"/>
  <c r="J203" i="1"/>
  <c r="J205" i="1"/>
  <c r="J206" i="1"/>
  <c r="J207" i="1"/>
  <c r="J208" i="1"/>
  <c r="J210" i="1"/>
  <c r="J211" i="1"/>
  <c r="J212" i="1"/>
  <c r="J213" i="1"/>
  <c r="I209" i="1"/>
  <c r="H209" i="1"/>
  <c r="G209" i="1"/>
  <c r="F209" i="1"/>
  <c r="E209" i="1"/>
  <c r="I204" i="1"/>
  <c r="H204" i="1"/>
  <c r="G204" i="1"/>
  <c r="F204" i="1"/>
  <c r="E204" i="1"/>
  <c r="F199" i="1"/>
  <c r="G199" i="1"/>
  <c r="H199" i="1"/>
  <c r="I199" i="1"/>
  <c r="E199" i="1"/>
  <c r="J199" i="1" s="1"/>
  <c r="I162" i="1"/>
  <c r="I197" i="1" s="1"/>
  <c r="H162" i="1"/>
  <c r="H197" i="1" s="1"/>
  <c r="G162" i="1"/>
  <c r="G197" i="1" s="1"/>
  <c r="F162" i="1"/>
  <c r="F197" i="1" s="1"/>
  <c r="I161" i="1"/>
  <c r="I196" i="1" s="1"/>
  <c r="H161" i="1"/>
  <c r="G161" i="1"/>
  <c r="G196" i="1" s="1"/>
  <c r="F161" i="1"/>
  <c r="F196" i="1" s="1"/>
  <c r="I160" i="1"/>
  <c r="I195" i="1" s="1"/>
  <c r="H160" i="1"/>
  <c r="H195" i="1" s="1"/>
  <c r="G160" i="1"/>
  <c r="G195" i="1" s="1"/>
  <c r="F160" i="1"/>
  <c r="F195" i="1" s="1"/>
  <c r="I159" i="1"/>
  <c r="I194" i="1" s="1"/>
  <c r="H159" i="1"/>
  <c r="H194" i="1" s="1"/>
  <c r="G159" i="1"/>
  <c r="G194" i="1" s="1"/>
  <c r="F159" i="1"/>
  <c r="F194" i="1" s="1"/>
  <c r="E160" i="1"/>
  <c r="E195" i="1" s="1"/>
  <c r="E161" i="1"/>
  <c r="E162" i="1"/>
  <c r="E197" i="1" s="1"/>
  <c r="E159" i="1"/>
  <c r="E191" i="1"/>
  <c r="J191" i="1" s="1"/>
  <c r="I188" i="1"/>
  <c r="H188" i="1"/>
  <c r="G188" i="1"/>
  <c r="F188" i="1"/>
  <c r="J149" i="1"/>
  <c r="J150" i="1"/>
  <c r="J151" i="1"/>
  <c r="J152" i="1"/>
  <c r="J154" i="1"/>
  <c r="J155" i="1"/>
  <c r="J156" i="1"/>
  <c r="J157" i="1"/>
  <c r="J164" i="1"/>
  <c r="J165" i="1"/>
  <c r="J166" i="1"/>
  <c r="J167" i="1"/>
  <c r="J169" i="1"/>
  <c r="J170" i="1"/>
  <c r="J171" i="1"/>
  <c r="J172" i="1"/>
  <c r="J174" i="1"/>
  <c r="J175" i="1"/>
  <c r="J176" i="1"/>
  <c r="J177" i="1"/>
  <c r="J179" i="1"/>
  <c r="J180" i="1"/>
  <c r="J181" i="1"/>
  <c r="J182" i="1"/>
  <c r="J185" i="1"/>
  <c r="J186" i="1"/>
  <c r="J187" i="1"/>
  <c r="J190" i="1"/>
  <c r="J192" i="1"/>
  <c r="I183" i="1"/>
  <c r="H183" i="1"/>
  <c r="G183" i="1"/>
  <c r="F183" i="1"/>
  <c r="I178" i="1"/>
  <c r="H178" i="1"/>
  <c r="G178" i="1"/>
  <c r="F178" i="1"/>
  <c r="E178" i="1"/>
  <c r="I173" i="1"/>
  <c r="H173" i="1"/>
  <c r="G173" i="1"/>
  <c r="F173" i="1"/>
  <c r="E173" i="1"/>
  <c r="I168" i="1"/>
  <c r="H168" i="1"/>
  <c r="G168" i="1"/>
  <c r="F168" i="1"/>
  <c r="E168" i="1"/>
  <c r="I163" i="1"/>
  <c r="H163" i="1"/>
  <c r="G163" i="1"/>
  <c r="F163" i="1"/>
  <c r="E163" i="1"/>
  <c r="I153" i="1"/>
  <c r="H153" i="1"/>
  <c r="G153" i="1"/>
  <c r="F153" i="1"/>
  <c r="E153" i="1"/>
  <c r="F148" i="1"/>
  <c r="G148" i="1"/>
  <c r="H148" i="1"/>
  <c r="I148" i="1"/>
  <c r="E148" i="1"/>
  <c r="J148" i="1" s="1"/>
  <c r="I146" i="1"/>
  <c r="H146" i="1"/>
  <c r="G146" i="1"/>
  <c r="F146" i="1"/>
  <c r="I145" i="1"/>
  <c r="H145" i="1"/>
  <c r="G145" i="1"/>
  <c r="F145" i="1"/>
  <c r="I144" i="1"/>
  <c r="H144" i="1"/>
  <c r="G144" i="1"/>
  <c r="F144" i="1"/>
  <c r="I143" i="1"/>
  <c r="I142" i="1" s="1"/>
  <c r="H143" i="1"/>
  <c r="H142" i="1" s="1"/>
  <c r="G143" i="1"/>
  <c r="G142" i="1" s="1"/>
  <c r="F143" i="1"/>
  <c r="E144" i="1"/>
  <c r="E146" i="1"/>
  <c r="J123" i="1"/>
  <c r="J124" i="1"/>
  <c r="J125" i="1"/>
  <c r="J126" i="1"/>
  <c r="J129" i="1"/>
  <c r="J130" i="1"/>
  <c r="J131" i="1"/>
  <c r="J133" i="1"/>
  <c r="J134" i="1"/>
  <c r="J136" i="1"/>
  <c r="J138" i="1"/>
  <c r="J139" i="1"/>
  <c r="J140" i="1"/>
  <c r="J141" i="1"/>
  <c r="I137" i="1"/>
  <c r="H137" i="1"/>
  <c r="G137" i="1"/>
  <c r="F137" i="1"/>
  <c r="E137" i="1"/>
  <c r="I132" i="1"/>
  <c r="H132" i="1"/>
  <c r="G132" i="1"/>
  <c r="F132" i="1"/>
  <c r="I127" i="1"/>
  <c r="H127" i="1"/>
  <c r="G127" i="1"/>
  <c r="F127" i="1"/>
  <c r="F122" i="1"/>
  <c r="G122" i="1"/>
  <c r="H122" i="1"/>
  <c r="I122" i="1"/>
  <c r="E122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7" i="1"/>
  <c r="J108" i="1"/>
  <c r="J109" i="1"/>
  <c r="J110" i="1"/>
  <c r="I106" i="1"/>
  <c r="H106" i="1"/>
  <c r="G106" i="1"/>
  <c r="F106" i="1"/>
  <c r="E106" i="1"/>
  <c r="I101" i="1"/>
  <c r="H101" i="1"/>
  <c r="G101" i="1"/>
  <c r="F101" i="1"/>
  <c r="E101" i="1"/>
  <c r="I96" i="1"/>
  <c r="H96" i="1"/>
  <c r="G96" i="1"/>
  <c r="F96" i="1"/>
  <c r="E96" i="1"/>
  <c r="I91" i="1"/>
  <c r="H91" i="1"/>
  <c r="G91" i="1"/>
  <c r="F91" i="1"/>
  <c r="E91" i="1"/>
  <c r="I86" i="1"/>
  <c r="H86" i="1"/>
  <c r="G86" i="1"/>
  <c r="F86" i="1"/>
  <c r="E86" i="1"/>
  <c r="F81" i="1"/>
  <c r="G81" i="1"/>
  <c r="H81" i="1"/>
  <c r="I81" i="1"/>
  <c r="E81" i="1"/>
  <c r="J41" i="1"/>
  <c r="J42" i="1"/>
  <c r="J43" i="1"/>
  <c r="J44" i="1"/>
  <c r="J46" i="1"/>
  <c r="J47" i="1"/>
  <c r="J48" i="1"/>
  <c r="J49" i="1"/>
  <c r="J51" i="1"/>
  <c r="J52" i="1"/>
  <c r="J53" i="1"/>
  <c r="J54" i="1"/>
  <c r="J56" i="1"/>
  <c r="J57" i="1"/>
  <c r="J58" i="1"/>
  <c r="J59" i="1"/>
  <c r="J61" i="1"/>
  <c r="J62" i="1"/>
  <c r="J63" i="1"/>
  <c r="J64" i="1"/>
  <c r="J71" i="1"/>
  <c r="J72" i="1"/>
  <c r="J73" i="1"/>
  <c r="J74" i="1"/>
  <c r="I70" i="1"/>
  <c r="H70" i="1"/>
  <c r="G70" i="1"/>
  <c r="F70" i="1"/>
  <c r="E70" i="1"/>
  <c r="I60" i="1"/>
  <c r="H60" i="1"/>
  <c r="G60" i="1"/>
  <c r="F60" i="1"/>
  <c r="E60" i="1"/>
  <c r="I55" i="1"/>
  <c r="H55" i="1"/>
  <c r="G55" i="1"/>
  <c r="F55" i="1"/>
  <c r="E55" i="1"/>
  <c r="I50" i="1"/>
  <c r="H50" i="1"/>
  <c r="G50" i="1"/>
  <c r="F50" i="1"/>
  <c r="E50" i="1"/>
  <c r="I45" i="1"/>
  <c r="H45" i="1"/>
  <c r="G45" i="1"/>
  <c r="F45" i="1"/>
  <c r="E45" i="1"/>
  <c r="F40" i="1"/>
  <c r="G40" i="1"/>
  <c r="H40" i="1"/>
  <c r="I40" i="1"/>
  <c r="E40" i="1"/>
  <c r="I29" i="1"/>
  <c r="H29" i="1"/>
  <c r="G29" i="1"/>
  <c r="F29" i="1"/>
  <c r="E29" i="1"/>
  <c r="I24" i="1"/>
  <c r="H24" i="1"/>
  <c r="G24" i="1"/>
  <c r="F24" i="1"/>
  <c r="E24" i="1"/>
  <c r="I19" i="1"/>
  <c r="H19" i="1"/>
  <c r="G19" i="1"/>
  <c r="F19" i="1"/>
  <c r="E19" i="1"/>
  <c r="I14" i="1"/>
  <c r="H14" i="1"/>
  <c r="G14" i="1"/>
  <c r="F14" i="1"/>
  <c r="E14" i="1"/>
  <c r="F9" i="1"/>
  <c r="G9" i="1"/>
  <c r="H9" i="1"/>
  <c r="I9" i="1"/>
  <c r="J10" i="1"/>
  <c r="J11" i="1"/>
  <c r="J12" i="1"/>
  <c r="J15" i="1"/>
  <c r="J16" i="1"/>
  <c r="J17" i="1"/>
  <c r="J18" i="1"/>
  <c r="J20" i="1"/>
  <c r="J21" i="1"/>
  <c r="J22" i="1"/>
  <c r="J23" i="1"/>
  <c r="J25" i="1"/>
  <c r="J26" i="1"/>
  <c r="J27" i="1"/>
  <c r="J28" i="1"/>
  <c r="J30" i="1"/>
  <c r="J31" i="1"/>
  <c r="J32" i="1"/>
  <c r="J33" i="1"/>
  <c r="I218" i="1"/>
  <c r="H218" i="1"/>
  <c r="G218" i="1"/>
  <c r="F218" i="1"/>
  <c r="I217" i="1"/>
  <c r="H217" i="1"/>
  <c r="G217" i="1"/>
  <c r="F217" i="1"/>
  <c r="I216" i="1"/>
  <c r="H216" i="1"/>
  <c r="G216" i="1"/>
  <c r="I215" i="1"/>
  <c r="H215" i="1"/>
  <c r="H214" i="1" s="1"/>
  <c r="G215" i="1"/>
  <c r="F215" i="1"/>
  <c r="E216" i="1"/>
  <c r="E217" i="1"/>
  <c r="E218" i="1"/>
  <c r="E215" i="1"/>
  <c r="E214" i="1" s="1"/>
  <c r="J173" i="1" l="1"/>
  <c r="J218" i="1"/>
  <c r="J216" i="1"/>
  <c r="G214" i="1"/>
  <c r="I214" i="1"/>
  <c r="J214" i="1" s="1"/>
  <c r="F214" i="1"/>
  <c r="J96" i="1"/>
  <c r="J137" i="1"/>
  <c r="J178" i="1"/>
  <c r="E196" i="1"/>
  <c r="J204" i="1"/>
  <c r="J225" i="1"/>
  <c r="J111" i="1"/>
  <c r="J220" i="1"/>
  <c r="J217" i="1"/>
  <c r="J209" i="1"/>
  <c r="J153" i="1"/>
  <c r="J65" i="1"/>
  <c r="J29" i="1"/>
  <c r="J215" i="1"/>
  <c r="J55" i="1"/>
  <c r="J81" i="1"/>
  <c r="J40" i="1"/>
  <c r="J50" i="1"/>
  <c r="J60" i="1"/>
  <c r="J86" i="1"/>
  <c r="J101" i="1"/>
  <c r="J106" i="1"/>
  <c r="J144" i="1"/>
  <c r="J19" i="1"/>
  <c r="J24" i="1"/>
  <c r="J45" i="1"/>
  <c r="J70" i="1"/>
  <c r="J91" i="1"/>
  <c r="J122" i="1"/>
  <c r="I158" i="1"/>
  <c r="G158" i="1"/>
  <c r="J163" i="1"/>
  <c r="F158" i="1"/>
  <c r="J168" i="1"/>
  <c r="H158" i="1"/>
  <c r="H196" i="1"/>
  <c r="J160" i="1"/>
  <c r="J159" i="1"/>
  <c r="J195" i="1"/>
  <c r="J197" i="1"/>
  <c r="J161" i="1"/>
  <c r="J162" i="1"/>
  <c r="E158" i="1"/>
  <c r="F142" i="1"/>
  <c r="J14" i="1"/>
  <c r="J146" i="1"/>
  <c r="E13" i="1"/>
  <c r="J158" i="1" l="1"/>
  <c r="E9" i="1"/>
  <c r="J9" i="1" s="1"/>
  <c r="J13" i="1"/>
  <c r="I234" i="1"/>
  <c r="H234" i="1"/>
  <c r="G234" i="1"/>
  <c r="F234" i="1"/>
  <c r="I233" i="1"/>
  <c r="H233" i="1"/>
  <c r="G233" i="1"/>
  <c r="F233" i="1"/>
  <c r="I232" i="1"/>
  <c r="H232" i="1"/>
  <c r="G232" i="1"/>
  <c r="F232" i="1"/>
  <c r="I231" i="1"/>
  <c r="I230" i="1" s="1"/>
  <c r="H231" i="1"/>
  <c r="H230" i="1" s="1"/>
  <c r="G231" i="1"/>
  <c r="G230" i="1" s="1"/>
  <c r="F231" i="1"/>
  <c r="F230" i="1" s="1"/>
  <c r="E232" i="1"/>
  <c r="E233" i="1"/>
  <c r="E234" i="1"/>
  <c r="H193" i="1"/>
  <c r="F193" i="1"/>
  <c r="I116" i="1"/>
  <c r="H116" i="1"/>
  <c r="G116" i="1"/>
  <c r="I75" i="1"/>
  <c r="H75" i="1"/>
  <c r="G75" i="1"/>
  <c r="F75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H34" i="1" s="1"/>
  <c r="G35" i="1"/>
  <c r="F35" i="1"/>
  <c r="F34" i="1" s="1"/>
  <c r="E36" i="1"/>
  <c r="E37" i="1"/>
  <c r="E38" i="1"/>
  <c r="E35" i="1"/>
  <c r="E231" i="1"/>
  <c r="E189" i="1"/>
  <c r="E184" i="1"/>
  <c r="E135" i="1"/>
  <c r="E128" i="1"/>
  <c r="I250" i="1"/>
  <c r="G250" i="1"/>
  <c r="H250" i="1"/>
  <c r="F250" i="1"/>
  <c r="J250" i="1"/>
  <c r="E250" i="1"/>
  <c r="J232" i="1" l="1"/>
  <c r="E183" i="1"/>
  <c r="J183" i="1" s="1"/>
  <c r="J184" i="1"/>
  <c r="J38" i="1"/>
  <c r="J79" i="1"/>
  <c r="J119" i="1"/>
  <c r="J234" i="1"/>
  <c r="E230" i="1"/>
  <c r="J230" i="1" s="1"/>
  <c r="J231" i="1"/>
  <c r="I34" i="1"/>
  <c r="E188" i="1"/>
  <c r="J188" i="1" s="1"/>
  <c r="J189" i="1"/>
  <c r="E194" i="1"/>
  <c r="J194" i="1" s="1"/>
  <c r="J233" i="1"/>
  <c r="G34" i="1"/>
  <c r="J128" i="1"/>
  <c r="E127" i="1"/>
  <c r="J127" i="1" s="1"/>
  <c r="E143" i="1"/>
  <c r="J37" i="1"/>
  <c r="J78" i="1"/>
  <c r="J118" i="1"/>
  <c r="E116" i="1"/>
  <c r="J135" i="1"/>
  <c r="E132" i="1"/>
  <c r="J132" i="1" s="1"/>
  <c r="E145" i="1"/>
  <c r="J145" i="1" s="1"/>
  <c r="J36" i="1"/>
  <c r="J77" i="1"/>
  <c r="F116" i="1"/>
  <c r="J117" i="1"/>
  <c r="E34" i="1"/>
  <c r="J35" i="1"/>
  <c r="J76" i="1"/>
  <c r="E75" i="1"/>
  <c r="J75" i="1" s="1"/>
  <c r="J120" i="1"/>
  <c r="J196" i="1"/>
  <c r="I193" i="1"/>
  <c r="G238" i="1"/>
  <c r="H237" i="1"/>
  <c r="G193" i="1"/>
  <c r="F238" i="1"/>
  <c r="H238" i="1"/>
  <c r="H239" i="1"/>
  <c r="F239" i="1"/>
  <c r="F237" i="1"/>
  <c r="E239" i="1"/>
  <c r="F236" i="1"/>
  <c r="H236" i="1"/>
  <c r="G237" i="1"/>
  <c r="I237" i="1"/>
  <c r="G239" i="1"/>
  <c r="I239" i="1"/>
  <c r="I238" i="1"/>
  <c r="E237" i="1"/>
  <c r="G236" i="1"/>
  <c r="I236" i="1"/>
  <c r="J239" i="1" l="1"/>
  <c r="J116" i="1"/>
  <c r="I235" i="1"/>
  <c r="I247" i="1" s="1"/>
  <c r="G235" i="1"/>
  <c r="G247" i="1" s="1"/>
  <c r="J237" i="1"/>
  <c r="F235" i="1"/>
  <c r="F247" i="1" s="1"/>
  <c r="H235" i="1"/>
  <c r="H247" i="1" s="1"/>
  <c r="E193" i="1"/>
  <c r="J193" i="1" s="1"/>
  <c r="J34" i="1"/>
  <c r="J143" i="1"/>
  <c r="E142" i="1"/>
  <c r="J142" i="1" s="1"/>
  <c r="E238" i="1"/>
  <c r="E236" i="1"/>
  <c r="J236" i="1" s="1"/>
  <c r="E235" i="1" l="1"/>
  <c r="E247" i="1" s="1"/>
  <c r="J238" i="1"/>
  <c r="J235" i="1" l="1"/>
  <c r="J247" i="1" s="1"/>
</calcChain>
</file>

<file path=xl/sharedStrings.xml><?xml version="1.0" encoding="utf-8"?>
<sst xmlns="http://schemas.openxmlformats.org/spreadsheetml/2006/main" count="374" uniqueCount="105">
  <si>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</si>
  <si>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</si>
  <si>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</si>
  <si>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</si>
  <si>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</si>
  <si>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</si>
  <si>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</si>
  <si>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</si>
  <si>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</si>
  <si>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</si>
  <si>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</si>
  <si>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</si>
  <si>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</si>
  <si>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</si>
  <si>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</si>
  <si>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</si>
  <si>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</si>
  <si>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</si>
  <si>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</si>
  <si>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</si>
  <si>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</si>
  <si>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</si>
  <si>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</si>
  <si>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</si>
  <si>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</si>
  <si>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</si>
  <si>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</si>
  <si>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</si>
  <si>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</si>
  <si>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</si>
  <si>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</si>
  <si>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</si>
  <si>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</si>
  <si>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</si>
  <si>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</si>
  <si>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</si>
  <si>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</si>
  <si>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</si>
  <si>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</si>
  <si>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</si>
  <si>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</si>
  <si>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</si>
  <si>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</si>
  <si>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</si>
  <si>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</si>
  <si>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</si>
  <si>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</si>
  <si>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</si>
  <si>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</si>
  <si>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</si>
  <si>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</si>
  <si>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</si>
  <si>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</si>
  <si>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</si>
  <si>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</si>
  <si>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</si>
  <si>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</si>
  <si>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</si>
  <si>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</si>
  <si>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</si>
  <si>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</si>
  <si>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</si>
  <si>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</si>
  <si>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</si>
  <si>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</si>
  <si>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</si>
  <si>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</si>
  <si>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</si>
  <si>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</si>
  <si>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</si>
  <si>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</si>
  <si>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</si>
  <si>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</si>
  <si>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</si>
  <si>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</si>
  <si>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</si>
  <si>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</si>
  <si>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</si>
  <si>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</si>
  <si>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</si>
  <si>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</si>
  <si>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</si>
  <si>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</si>
  <si>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</si>
  <si>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</si>
  <si>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</si>
  <si>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</si>
  <si>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</si>
  <si>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</si>
  <si>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</si>
  <si>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</si>
  <si>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</si>
  <si>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>Основное мероприятие 6.2</t>
  </si>
  <si>
    <t>Основное мероприятие 6.3</t>
  </si>
  <si>
    <t>Материально-техническое оснащение БУ СМО "МИГ"</t>
  </si>
  <si>
    <t>Создание условий для занятий инвалидов, лиц с ограниченными возможностями здоровья физической культурой и спортом</t>
  </si>
  <si>
    <t>Основное мероприятие 3.4</t>
  </si>
  <si>
    <t xml:space="preserve"> Мероприятие 5.3.1</t>
  </si>
  <si>
    <t xml:space="preserve"> Мероприятие 5.3.2</t>
  </si>
  <si>
    <t>Реализация регионального проекта «Спорт — норма жизни»</t>
  </si>
  <si>
    <t>Основное мероприятие 2.6</t>
  </si>
  <si>
    <t>Ремонт и капитальный ремонт библиотек</t>
  </si>
  <si>
    <t>Основное мероприятие 3.7</t>
  </si>
  <si>
    <t>Ремонт и капитальный ремонт учреждений культурно-досугового типа</t>
  </si>
  <si>
    <t>Ремонт и капитальный ремонт учреждений дополнительного образования детей в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</si>
</sst>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tabSelected="1" view="pageBreakPreview" zoomScaleNormal="100" zoomScaleSheetLayoutView="100" workbookViewId="0">
      <pane ySplit="6" topLeftCell="A7" activePane="bottomLeft" state="frozen"/>
      <selection pane="bottomLeft" activeCell="A9" sqref="A9:A13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18.710937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41"/>
      <c r="F1" s="42"/>
      <c r="G1" s="42"/>
      <c r="H1" s="42"/>
      <c r="I1" s="42"/>
      <c r="J1" s="42"/>
    </row>
    <row r="2" spans="1:10" ht="22.5" customHeight="1" x14ac:dyDescent="0.25">
      <c r="E2" s="44" t="s">
        <v>69</v>
      </c>
      <c r="F2" s="44"/>
      <c r="G2" s="44"/>
      <c r="H2" s="44"/>
      <c r="I2" s="44"/>
      <c r="J2" s="44"/>
    </row>
    <row r="3" spans="1:10" ht="40.5" customHeight="1" x14ac:dyDescent="0.25">
      <c r="A3" s="46" t="s">
        <v>90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6.7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23.25" customHeight="1" x14ac:dyDescent="0.25">
      <c r="A5" s="28" t="s">
        <v>26</v>
      </c>
      <c r="B5" s="28" t="s">
        <v>27</v>
      </c>
      <c r="C5" s="28" t="s">
        <v>28</v>
      </c>
      <c r="D5" s="28" t="s">
        <v>0</v>
      </c>
      <c r="E5" s="28" t="s">
        <v>29</v>
      </c>
      <c r="F5" s="28"/>
      <c r="G5" s="28"/>
      <c r="H5" s="28"/>
      <c r="I5" s="28"/>
      <c r="J5" s="28"/>
    </row>
    <row r="6" spans="1:10" ht="23.25" customHeight="1" x14ac:dyDescent="0.25">
      <c r="A6" s="28"/>
      <c r="B6" s="28"/>
      <c r="C6" s="28"/>
      <c r="D6" s="28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33" t="s">
        <v>42</v>
      </c>
      <c r="B8" s="28"/>
      <c r="C8" s="28"/>
      <c r="D8" s="28"/>
      <c r="E8" s="28"/>
      <c r="F8" s="28"/>
      <c r="G8" s="28"/>
      <c r="H8" s="28"/>
      <c r="I8" s="28"/>
      <c r="J8" s="28"/>
    </row>
    <row r="9" spans="1:10" ht="15.75" x14ac:dyDescent="0.25">
      <c r="A9" s="36" t="s">
        <v>1</v>
      </c>
      <c r="B9" s="37" t="s">
        <v>57</v>
      </c>
      <c r="C9" s="28" t="s">
        <v>54</v>
      </c>
      <c r="D9" s="4" t="s">
        <v>30</v>
      </c>
      <c r="E9" s="18">
        <f>SUM(E10:E13)</f>
        <v>41331.699999999997</v>
      </c>
      <c r="F9" s="18">
        <f t="shared" ref="F9:I9" si="0">SUM(F10:F13)</f>
        <v>46558.3</v>
      </c>
      <c r="G9" s="18">
        <f t="shared" si="0"/>
        <v>46558.3</v>
      </c>
      <c r="H9" s="18">
        <f t="shared" si="0"/>
        <v>46558.3</v>
      </c>
      <c r="I9" s="18">
        <f t="shared" si="0"/>
        <v>46558.3</v>
      </c>
      <c r="J9" s="19">
        <f>SUM(E9:I9)</f>
        <v>227564.89999999997</v>
      </c>
    </row>
    <row r="10" spans="1:10" ht="15.75" x14ac:dyDescent="0.25">
      <c r="A10" s="36"/>
      <c r="B10" s="38"/>
      <c r="C10" s="28"/>
      <c r="D10" s="4" t="s">
        <v>56</v>
      </c>
      <c r="E10" s="16">
        <v>33594</v>
      </c>
      <c r="F10" s="15">
        <v>38957.300000000003</v>
      </c>
      <c r="G10" s="15">
        <v>38957.300000000003</v>
      </c>
      <c r="H10" s="15">
        <v>38957.300000000003</v>
      </c>
      <c r="I10" s="15">
        <v>38957.300000000003</v>
      </c>
      <c r="J10" s="19">
        <f t="shared" ref="J10:J38" si="1">SUM(E10:I10)</f>
        <v>189423.2</v>
      </c>
    </row>
    <row r="11" spans="1:10" ht="15.75" x14ac:dyDescent="0.25">
      <c r="A11" s="36"/>
      <c r="B11" s="38"/>
      <c r="C11" s="28"/>
      <c r="D11" s="4" t="s">
        <v>32</v>
      </c>
      <c r="E11" s="16">
        <v>0</v>
      </c>
      <c r="F11" s="15">
        <v>0</v>
      </c>
      <c r="G11" s="15">
        <v>0</v>
      </c>
      <c r="H11" s="15">
        <v>0</v>
      </c>
      <c r="I11" s="15">
        <v>0</v>
      </c>
      <c r="J11" s="19">
        <f t="shared" si="1"/>
        <v>0</v>
      </c>
    </row>
    <row r="12" spans="1:10" ht="15.75" x14ac:dyDescent="0.25">
      <c r="A12" s="36"/>
      <c r="B12" s="38"/>
      <c r="C12" s="28"/>
      <c r="D12" s="4" t="s">
        <v>33</v>
      </c>
      <c r="E12" s="16">
        <v>0</v>
      </c>
      <c r="F12" s="15">
        <v>0</v>
      </c>
      <c r="G12" s="15">
        <v>0</v>
      </c>
      <c r="H12" s="15">
        <v>0</v>
      </c>
      <c r="I12" s="15">
        <v>0</v>
      </c>
      <c r="J12" s="19">
        <f t="shared" si="1"/>
        <v>0</v>
      </c>
    </row>
    <row r="13" spans="1:10" ht="30.75" customHeight="1" x14ac:dyDescent="0.25">
      <c r="A13" s="36"/>
      <c r="B13" s="39"/>
      <c r="C13" s="28"/>
      <c r="D13" s="4" t="s">
        <v>34</v>
      </c>
      <c r="E13" s="15">
        <f>7737.7</f>
        <v>7737.7</v>
      </c>
      <c r="F13" s="15">
        <v>7601</v>
      </c>
      <c r="G13" s="15">
        <v>7601</v>
      </c>
      <c r="H13" s="15">
        <v>7601</v>
      </c>
      <c r="I13" s="15">
        <v>7601</v>
      </c>
      <c r="J13" s="19">
        <f t="shared" si="1"/>
        <v>38141.699999999997</v>
      </c>
    </row>
    <row r="14" spans="1:10" ht="15.75" customHeight="1" x14ac:dyDescent="0.25">
      <c r="A14" s="36" t="s">
        <v>2</v>
      </c>
      <c r="B14" s="43" t="s">
        <v>3</v>
      </c>
      <c r="C14" s="28" t="s">
        <v>54</v>
      </c>
      <c r="D14" s="4" t="s">
        <v>30</v>
      </c>
      <c r="E14" s="18">
        <f>SUM(E15:E18)</f>
        <v>15978.5</v>
      </c>
      <c r="F14" s="18">
        <f t="shared" ref="F14" si="2">SUM(F15:F18)</f>
        <v>3419.9</v>
      </c>
      <c r="G14" s="18">
        <f t="shared" ref="G14" si="3">SUM(G15:G18)</f>
        <v>0</v>
      </c>
      <c r="H14" s="18">
        <f t="shared" ref="H14" si="4">SUM(H15:H18)</f>
        <v>0</v>
      </c>
      <c r="I14" s="18">
        <f t="shared" ref="I14" si="5">SUM(I15:I18)</f>
        <v>0</v>
      </c>
      <c r="J14" s="19">
        <f t="shared" si="1"/>
        <v>19398.400000000001</v>
      </c>
    </row>
    <row r="15" spans="1:10" ht="15.75" x14ac:dyDescent="0.25">
      <c r="A15" s="36"/>
      <c r="B15" s="43"/>
      <c r="C15" s="28"/>
      <c r="D15" s="4" t="s">
        <v>56</v>
      </c>
      <c r="E15" s="16">
        <v>9258.5</v>
      </c>
      <c r="F15" s="16">
        <v>3419.9</v>
      </c>
      <c r="G15" s="15">
        <v>0</v>
      </c>
      <c r="H15" s="15">
        <v>0</v>
      </c>
      <c r="I15" s="15">
        <v>0</v>
      </c>
      <c r="J15" s="19">
        <f t="shared" si="1"/>
        <v>12678.4</v>
      </c>
    </row>
    <row r="16" spans="1:10" ht="15.75" x14ac:dyDescent="0.25">
      <c r="A16" s="36"/>
      <c r="B16" s="43"/>
      <c r="C16" s="28"/>
      <c r="D16" s="4" t="s">
        <v>32</v>
      </c>
      <c r="E16" s="16">
        <v>0</v>
      </c>
      <c r="F16" s="16">
        <v>0</v>
      </c>
      <c r="G16" s="15">
        <v>0</v>
      </c>
      <c r="H16" s="15">
        <v>0</v>
      </c>
      <c r="I16" s="15">
        <v>0</v>
      </c>
      <c r="J16" s="19">
        <f t="shared" si="1"/>
        <v>0</v>
      </c>
    </row>
    <row r="17" spans="1:10" ht="15.75" x14ac:dyDescent="0.25">
      <c r="A17" s="36"/>
      <c r="B17" s="43"/>
      <c r="C17" s="28"/>
      <c r="D17" s="4" t="s">
        <v>33</v>
      </c>
      <c r="E17" s="16">
        <v>6720</v>
      </c>
      <c r="F17" s="16">
        <v>0</v>
      </c>
      <c r="G17" s="15">
        <v>0</v>
      </c>
      <c r="H17" s="15">
        <v>0</v>
      </c>
      <c r="I17" s="15">
        <v>0</v>
      </c>
      <c r="J17" s="19">
        <f t="shared" si="1"/>
        <v>6720</v>
      </c>
    </row>
    <row r="18" spans="1:10" ht="15.75" x14ac:dyDescent="0.25">
      <c r="A18" s="36"/>
      <c r="B18" s="43"/>
      <c r="C18" s="28"/>
      <c r="D18" s="4" t="s">
        <v>34</v>
      </c>
      <c r="E18" s="16">
        <v>0</v>
      </c>
      <c r="F18" s="16">
        <v>0</v>
      </c>
      <c r="G18" s="15">
        <v>0</v>
      </c>
      <c r="H18" s="15">
        <v>0</v>
      </c>
      <c r="I18" s="15">
        <v>0</v>
      </c>
      <c r="J18" s="19">
        <f t="shared" si="1"/>
        <v>0</v>
      </c>
    </row>
    <row r="19" spans="1:10" ht="15.75" x14ac:dyDescent="0.25">
      <c r="A19" s="37" t="s">
        <v>59</v>
      </c>
      <c r="B19" s="37" t="s">
        <v>104</v>
      </c>
      <c r="C19" s="28" t="s">
        <v>54</v>
      </c>
      <c r="D19" s="4" t="s">
        <v>30</v>
      </c>
      <c r="E19" s="18">
        <f>SUM(E20:E23)</f>
        <v>1460.8</v>
      </c>
      <c r="F19" s="18">
        <f t="shared" ref="F19" si="6">SUM(F20:F23)</f>
        <v>2196.4</v>
      </c>
      <c r="G19" s="18">
        <f t="shared" ref="G19" si="7">SUM(G20:G23)</f>
        <v>0</v>
      </c>
      <c r="H19" s="18">
        <f t="shared" ref="H19" si="8">SUM(H20:H23)</f>
        <v>0</v>
      </c>
      <c r="I19" s="18">
        <f t="shared" ref="I19" si="9">SUM(I20:I23)</f>
        <v>0</v>
      </c>
      <c r="J19" s="19">
        <f t="shared" si="1"/>
        <v>3657.2</v>
      </c>
    </row>
    <row r="20" spans="1:10" ht="15.75" x14ac:dyDescent="0.25">
      <c r="A20" s="38"/>
      <c r="B20" s="38"/>
      <c r="C20" s="28"/>
      <c r="D20" s="4" t="s">
        <v>56</v>
      </c>
      <c r="E20" s="16">
        <v>1460.8</v>
      </c>
      <c r="F20" s="16">
        <v>2196.4</v>
      </c>
      <c r="G20" s="15">
        <v>0</v>
      </c>
      <c r="H20" s="15">
        <v>0</v>
      </c>
      <c r="I20" s="15">
        <v>0</v>
      </c>
      <c r="J20" s="19">
        <f t="shared" si="1"/>
        <v>3657.2</v>
      </c>
    </row>
    <row r="21" spans="1:10" ht="15.75" x14ac:dyDescent="0.25">
      <c r="A21" s="38"/>
      <c r="B21" s="38"/>
      <c r="C21" s="28"/>
      <c r="D21" s="4" t="s">
        <v>32</v>
      </c>
      <c r="E21" s="16">
        <v>0</v>
      </c>
      <c r="F21" s="16">
        <v>0</v>
      </c>
      <c r="G21" s="15">
        <v>0</v>
      </c>
      <c r="H21" s="15">
        <v>0</v>
      </c>
      <c r="I21" s="15">
        <v>0</v>
      </c>
      <c r="J21" s="19">
        <f t="shared" si="1"/>
        <v>0</v>
      </c>
    </row>
    <row r="22" spans="1:10" ht="15.75" x14ac:dyDescent="0.25">
      <c r="A22" s="38"/>
      <c r="B22" s="38"/>
      <c r="C22" s="28"/>
      <c r="D22" s="4" t="s">
        <v>33</v>
      </c>
      <c r="E22" s="16">
        <v>0</v>
      </c>
      <c r="F22" s="16">
        <v>0</v>
      </c>
      <c r="G22" s="15">
        <v>0</v>
      </c>
      <c r="H22" s="15">
        <v>0</v>
      </c>
      <c r="I22" s="15">
        <v>0</v>
      </c>
      <c r="J22" s="19">
        <f t="shared" si="1"/>
        <v>0</v>
      </c>
    </row>
    <row r="23" spans="1:10" ht="15.75" x14ac:dyDescent="0.25">
      <c r="A23" s="39"/>
      <c r="B23" s="39"/>
      <c r="C23" s="28"/>
      <c r="D23" s="4" t="s">
        <v>34</v>
      </c>
      <c r="E23" s="16">
        <v>0</v>
      </c>
      <c r="F23" s="16">
        <v>0</v>
      </c>
      <c r="G23" s="15">
        <v>0</v>
      </c>
      <c r="H23" s="15">
        <v>0</v>
      </c>
      <c r="I23" s="15">
        <v>0</v>
      </c>
      <c r="J23" s="19">
        <f t="shared" si="1"/>
        <v>0</v>
      </c>
    </row>
    <row r="24" spans="1:10" ht="15.75" x14ac:dyDescent="0.25">
      <c r="A24" s="37" t="s">
        <v>61</v>
      </c>
      <c r="B24" s="37" t="s">
        <v>60</v>
      </c>
      <c r="C24" s="28" t="s">
        <v>54</v>
      </c>
      <c r="D24" s="4" t="s">
        <v>30</v>
      </c>
      <c r="E24" s="18">
        <f>SUM(E25:E28)</f>
        <v>76549.399999999994</v>
      </c>
      <c r="F24" s="18">
        <f t="shared" ref="F24" si="10">SUM(F25:F28)</f>
        <v>0</v>
      </c>
      <c r="G24" s="18">
        <f t="shared" ref="G24" si="11">SUM(G25:G28)</f>
        <v>0</v>
      </c>
      <c r="H24" s="18">
        <f t="shared" ref="H24" si="12">SUM(H25:H28)</f>
        <v>0</v>
      </c>
      <c r="I24" s="18">
        <f t="shared" ref="I24" si="13">SUM(I25:I28)</f>
        <v>0</v>
      </c>
      <c r="J24" s="19">
        <f t="shared" si="1"/>
        <v>76549.399999999994</v>
      </c>
    </row>
    <row r="25" spans="1:10" ht="15.75" x14ac:dyDescent="0.25">
      <c r="A25" s="38"/>
      <c r="B25" s="38"/>
      <c r="C25" s="28"/>
      <c r="D25" s="4" t="s">
        <v>56</v>
      </c>
      <c r="E25" s="16">
        <v>16289.7</v>
      </c>
      <c r="F25" s="16">
        <v>0</v>
      </c>
      <c r="G25" s="15">
        <v>0</v>
      </c>
      <c r="H25" s="15">
        <v>0</v>
      </c>
      <c r="I25" s="15">
        <v>0</v>
      </c>
      <c r="J25" s="19">
        <f t="shared" si="1"/>
        <v>16289.7</v>
      </c>
    </row>
    <row r="26" spans="1:10" ht="15.75" x14ac:dyDescent="0.25">
      <c r="A26" s="38"/>
      <c r="B26" s="38"/>
      <c r="C26" s="28"/>
      <c r="D26" s="4" t="s">
        <v>32</v>
      </c>
      <c r="E26" s="16">
        <v>46400</v>
      </c>
      <c r="F26" s="16">
        <v>0</v>
      </c>
      <c r="G26" s="15">
        <v>0</v>
      </c>
      <c r="H26" s="15">
        <v>0</v>
      </c>
      <c r="I26" s="15">
        <v>0</v>
      </c>
      <c r="J26" s="19">
        <f t="shared" si="1"/>
        <v>46400</v>
      </c>
    </row>
    <row r="27" spans="1:10" ht="15.75" x14ac:dyDescent="0.25">
      <c r="A27" s="38"/>
      <c r="B27" s="38"/>
      <c r="C27" s="28"/>
      <c r="D27" s="4" t="s">
        <v>33</v>
      </c>
      <c r="E27" s="16">
        <v>13859.7</v>
      </c>
      <c r="F27" s="16">
        <v>0</v>
      </c>
      <c r="G27" s="15">
        <v>0</v>
      </c>
      <c r="H27" s="15">
        <v>0</v>
      </c>
      <c r="I27" s="15">
        <v>0</v>
      </c>
      <c r="J27" s="19">
        <f t="shared" si="1"/>
        <v>13859.7</v>
      </c>
    </row>
    <row r="28" spans="1:10" ht="15.75" x14ac:dyDescent="0.25">
      <c r="A28" s="39"/>
      <c r="B28" s="39"/>
      <c r="C28" s="28"/>
      <c r="D28" s="4" t="s">
        <v>34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9">
        <f t="shared" si="1"/>
        <v>0</v>
      </c>
    </row>
    <row r="29" spans="1:10" ht="15.75" x14ac:dyDescent="0.25">
      <c r="A29" s="37" t="s">
        <v>70</v>
      </c>
      <c r="B29" s="37" t="s">
        <v>71</v>
      </c>
      <c r="C29" s="28" t="s">
        <v>54</v>
      </c>
      <c r="D29" s="4" t="s">
        <v>30</v>
      </c>
      <c r="E29" s="18">
        <f>SUM(E30:E33)</f>
        <v>3145.8999999999996</v>
      </c>
      <c r="F29" s="18">
        <f t="shared" ref="F29" si="14">SUM(F30:F33)</f>
        <v>0</v>
      </c>
      <c r="G29" s="18">
        <f t="shared" ref="G29" si="15">SUM(G30:G33)</f>
        <v>0</v>
      </c>
      <c r="H29" s="18">
        <f t="shared" ref="H29" si="16">SUM(H30:H33)</f>
        <v>0</v>
      </c>
      <c r="I29" s="18">
        <f t="shared" ref="I29" si="17">SUM(I30:I33)</f>
        <v>0</v>
      </c>
      <c r="J29" s="19">
        <f t="shared" si="1"/>
        <v>3145.8999999999996</v>
      </c>
    </row>
    <row r="30" spans="1:10" ht="15.75" x14ac:dyDescent="0.25">
      <c r="A30" s="38"/>
      <c r="B30" s="38"/>
      <c r="C30" s="28"/>
      <c r="D30" s="4" t="s">
        <v>56</v>
      </c>
      <c r="E30" s="15">
        <v>943.8</v>
      </c>
      <c r="F30" s="15">
        <v>0</v>
      </c>
      <c r="G30" s="15">
        <v>0</v>
      </c>
      <c r="H30" s="15">
        <v>0</v>
      </c>
      <c r="I30" s="15">
        <v>0</v>
      </c>
      <c r="J30" s="19">
        <f t="shared" si="1"/>
        <v>943.8</v>
      </c>
    </row>
    <row r="31" spans="1:10" ht="15.75" x14ac:dyDescent="0.25">
      <c r="A31" s="38"/>
      <c r="B31" s="38"/>
      <c r="C31" s="28"/>
      <c r="D31" s="4" t="s">
        <v>32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9">
        <f t="shared" si="1"/>
        <v>0</v>
      </c>
    </row>
    <row r="32" spans="1:10" ht="15.75" x14ac:dyDescent="0.25">
      <c r="A32" s="38"/>
      <c r="B32" s="38"/>
      <c r="C32" s="28"/>
      <c r="D32" s="4" t="s">
        <v>33</v>
      </c>
      <c r="E32" s="15">
        <v>2202.1</v>
      </c>
      <c r="F32" s="15">
        <v>0</v>
      </c>
      <c r="G32" s="15">
        <v>0</v>
      </c>
      <c r="H32" s="15">
        <v>0</v>
      </c>
      <c r="I32" s="15">
        <v>0</v>
      </c>
      <c r="J32" s="19">
        <f t="shared" si="1"/>
        <v>2202.1</v>
      </c>
    </row>
    <row r="33" spans="1:10" ht="15.75" x14ac:dyDescent="0.25">
      <c r="A33" s="39"/>
      <c r="B33" s="39"/>
      <c r="C33" s="28"/>
      <c r="D33" s="4" t="s">
        <v>34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9">
        <f t="shared" si="1"/>
        <v>0</v>
      </c>
    </row>
    <row r="34" spans="1:10" s="22" customFormat="1" ht="15.75" x14ac:dyDescent="0.25">
      <c r="A34" s="33" t="s">
        <v>35</v>
      </c>
      <c r="B34" s="33"/>
      <c r="C34" s="33" t="s">
        <v>55</v>
      </c>
      <c r="D34" s="5" t="s">
        <v>30</v>
      </c>
      <c r="E34" s="20">
        <f>SUM(E35:E38)</f>
        <v>138466.30000000002</v>
      </c>
      <c r="F34" s="20">
        <f t="shared" ref="F34" si="18">SUM(F35:F38)</f>
        <v>52174.600000000006</v>
      </c>
      <c r="G34" s="20">
        <f t="shared" ref="G34" si="19">SUM(G35:G38)</f>
        <v>46558.3</v>
      </c>
      <c r="H34" s="20">
        <f t="shared" ref="H34" si="20">SUM(H35:H38)</f>
        <v>46558.3</v>
      </c>
      <c r="I34" s="20">
        <f t="shared" ref="I34" si="21">SUM(I35:I38)</f>
        <v>46558.3</v>
      </c>
      <c r="J34" s="21">
        <f t="shared" si="1"/>
        <v>330315.8</v>
      </c>
    </row>
    <row r="35" spans="1:10" s="22" customFormat="1" ht="15.75" x14ac:dyDescent="0.25">
      <c r="A35" s="33"/>
      <c r="B35" s="33"/>
      <c r="C35" s="33"/>
      <c r="D35" s="5" t="s">
        <v>56</v>
      </c>
      <c r="E35" s="20">
        <f>E10+E15+E20+E25+E30</f>
        <v>61546.8</v>
      </c>
      <c r="F35" s="20">
        <f>F10+F15+F20+F25+F30</f>
        <v>44573.600000000006</v>
      </c>
      <c r="G35" s="20">
        <f>G10+G15+G20+G25+G30</f>
        <v>38957.300000000003</v>
      </c>
      <c r="H35" s="20">
        <f>H10+H15+H20+H25+H30</f>
        <v>38957.300000000003</v>
      </c>
      <c r="I35" s="20">
        <f>I10+I15+I20+I25+I30</f>
        <v>38957.300000000003</v>
      </c>
      <c r="J35" s="21">
        <f t="shared" si="1"/>
        <v>222992.3</v>
      </c>
    </row>
    <row r="36" spans="1:10" s="22" customFormat="1" ht="15.75" x14ac:dyDescent="0.25">
      <c r="A36" s="33"/>
      <c r="B36" s="33"/>
      <c r="C36" s="33"/>
      <c r="D36" s="5" t="s">
        <v>32</v>
      </c>
      <c r="E36" s="20">
        <f t="shared" ref="E36:I38" si="22">E11+E16+E21+E26+E31</f>
        <v>46400</v>
      </c>
      <c r="F36" s="20">
        <f t="shared" si="22"/>
        <v>0</v>
      </c>
      <c r="G36" s="20">
        <f t="shared" si="22"/>
        <v>0</v>
      </c>
      <c r="H36" s="20">
        <f t="shared" si="22"/>
        <v>0</v>
      </c>
      <c r="I36" s="20">
        <f t="shared" si="22"/>
        <v>0</v>
      </c>
      <c r="J36" s="21">
        <f t="shared" si="1"/>
        <v>46400</v>
      </c>
    </row>
    <row r="37" spans="1:10" s="22" customFormat="1" ht="15.75" x14ac:dyDescent="0.25">
      <c r="A37" s="33"/>
      <c r="B37" s="33"/>
      <c r="C37" s="33"/>
      <c r="D37" s="5" t="s">
        <v>33</v>
      </c>
      <c r="E37" s="20">
        <f t="shared" si="22"/>
        <v>22781.8</v>
      </c>
      <c r="F37" s="20">
        <f t="shared" si="22"/>
        <v>0</v>
      </c>
      <c r="G37" s="20">
        <f t="shared" si="22"/>
        <v>0</v>
      </c>
      <c r="H37" s="20">
        <f t="shared" si="22"/>
        <v>0</v>
      </c>
      <c r="I37" s="20">
        <f t="shared" si="22"/>
        <v>0</v>
      </c>
      <c r="J37" s="21">
        <f t="shared" si="1"/>
        <v>22781.8</v>
      </c>
    </row>
    <row r="38" spans="1:10" s="22" customFormat="1" ht="15.75" x14ac:dyDescent="0.25">
      <c r="A38" s="33"/>
      <c r="B38" s="33"/>
      <c r="C38" s="33"/>
      <c r="D38" s="5" t="s">
        <v>34</v>
      </c>
      <c r="E38" s="20">
        <f t="shared" si="22"/>
        <v>7737.7</v>
      </c>
      <c r="F38" s="20">
        <f t="shared" si="22"/>
        <v>7601</v>
      </c>
      <c r="G38" s="20">
        <f t="shared" si="22"/>
        <v>7601</v>
      </c>
      <c r="H38" s="20">
        <f t="shared" si="22"/>
        <v>7601</v>
      </c>
      <c r="I38" s="20">
        <f t="shared" si="22"/>
        <v>7601</v>
      </c>
      <c r="J38" s="21">
        <f t="shared" si="1"/>
        <v>38141.699999999997</v>
      </c>
    </row>
    <row r="39" spans="1:10" ht="26.25" customHeight="1" x14ac:dyDescent="0.25">
      <c r="A39" s="33" t="s">
        <v>43</v>
      </c>
      <c r="B39" s="28"/>
      <c r="C39" s="28"/>
      <c r="D39" s="28"/>
      <c r="E39" s="28"/>
      <c r="F39" s="28"/>
      <c r="G39" s="28"/>
      <c r="H39" s="28"/>
      <c r="I39" s="28"/>
      <c r="J39" s="28"/>
    </row>
    <row r="40" spans="1:10" ht="15.75" x14ac:dyDescent="0.25">
      <c r="A40" s="36" t="s">
        <v>4</v>
      </c>
      <c r="B40" s="35" t="s">
        <v>58</v>
      </c>
      <c r="C40" s="28" t="s">
        <v>55</v>
      </c>
      <c r="D40" s="4" t="s">
        <v>30</v>
      </c>
      <c r="E40" s="18">
        <f>SUM(E41:E44)</f>
        <v>41981</v>
      </c>
      <c r="F40" s="18">
        <f t="shared" ref="F40:I40" si="23">SUM(F41:F44)</f>
        <v>48998.6</v>
      </c>
      <c r="G40" s="18">
        <f t="shared" si="23"/>
        <v>49098.6</v>
      </c>
      <c r="H40" s="18">
        <f t="shared" si="23"/>
        <v>49098.6</v>
      </c>
      <c r="I40" s="18">
        <f t="shared" si="23"/>
        <v>49098.6</v>
      </c>
      <c r="J40" s="18">
        <f>SUM(E40:I40)</f>
        <v>238275.40000000002</v>
      </c>
    </row>
    <row r="41" spans="1:10" ht="15.75" x14ac:dyDescent="0.25">
      <c r="A41" s="36"/>
      <c r="B41" s="35"/>
      <c r="C41" s="28"/>
      <c r="D41" s="4" t="s">
        <v>56</v>
      </c>
      <c r="E41" s="16">
        <v>41478.800000000003</v>
      </c>
      <c r="F41" s="15">
        <v>48598.6</v>
      </c>
      <c r="G41" s="15">
        <v>48698.6</v>
      </c>
      <c r="H41" s="15">
        <v>48698.6</v>
      </c>
      <c r="I41" s="15">
        <v>48698.6</v>
      </c>
      <c r="J41" s="18">
        <f t="shared" ref="J41:J79" si="24">SUM(E41:I41)</f>
        <v>236173.2</v>
      </c>
    </row>
    <row r="42" spans="1:10" ht="15.75" x14ac:dyDescent="0.25">
      <c r="A42" s="36"/>
      <c r="B42" s="35"/>
      <c r="C42" s="28"/>
      <c r="D42" s="4" t="s">
        <v>32</v>
      </c>
      <c r="E42" s="16">
        <v>0</v>
      </c>
      <c r="F42" s="15">
        <v>0</v>
      </c>
      <c r="G42" s="15">
        <v>0</v>
      </c>
      <c r="H42" s="15">
        <v>0</v>
      </c>
      <c r="I42" s="15">
        <v>0</v>
      </c>
      <c r="J42" s="18">
        <f t="shared" si="24"/>
        <v>0</v>
      </c>
    </row>
    <row r="43" spans="1:10" ht="15.75" x14ac:dyDescent="0.25">
      <c r="A43" s="36"/>
      <c r="B43" s="35"/>
      <c r="C43" s="28"/>
      <c r="D43" s="4" t="s">
        <v>33</v>
      </c>
      <c r="E43" s="16">
        <v>0</v>
      </c>
      <c r="F43" s="15">
        <v>0</v>
      </c>
      <c r="G43" s="15">
        <v>0</v>
      </c>
      <c r="H43" s="15">
        <v>0</v>
      </c>
      <c r="I43" s="15">
        <v>0</v>
      </c>
      <c r="J43" s="18">
        <f t="shared" si="24"/>
        <v>0</v>
      </c>
    </row>
    <row r="44" spans="1:10" ht="15.75" x14ac:dyDescent="0.25">
      <c r="A44" s="36"/>
      <c r="B44" s="35"/>
      <c r="C44" s="28"/>
      <c r="D44" s="4" t="s">
        <v>34</v>
      </c>
      <c r="E44" s="15">
        <v>502.2</v>
      </c>
      <c r="F44" s="15">
        <v>400</v>
      </c>
      <c r="G44" s="15">
        <v>400</v>
      </c>
      <c r="H44" s="15">
        <v>400</v>
      </c>
      <c r="I44" s="15">
        <v>400</v>
      </c>
      <c r="J44" s="18">
        <f t="shared" si="24"/>
        <v>2102.1999999999998</v>
      </c>
    </row>
    <row r="45" spans="1:10" ht="15.75" x14ac:dyDescent="0.25">
      <c r="A45" s="36" t="s">
        <v>5</v>
      </c>
      <c r="B45" s="36" t="s">
        <v>6</v>
      </c>
      <c r="C45" s="28" t="s">
        <v>55</v>
      </c>
      <c r="D45" s="4" t="s">
        <v>30</v>
      </c>
      <c r="E45" s="18">
        <f>SUM(E46:E49)</f>
        <v>2596.6</v>
      </c>
      <c r="F45" s="18">
        <f t="shared" ref="F45" si="25">SUM(F46:F49)</f>
        <v>1429.7</v>
      </c>
      <c r="G45" s="18">
        <f t="shared" ref="G45" si="26">SUM(G46:G49)</f>
        <v>5000</v>
      </c>
      <c r="H45" s="18">
        <f t="shared" ref="H45" si="27">SUM(H46:H49)</f>
        <v>5000</v>
      </c>
      <c r="I45" s="18">
        <f t="shared" ref="I45" si="28">SUM(I46:I49)</f>
        <v>5000</v>
      </c>
      <c r="J45" s="18">
        <f t="shared" si="24"/>
        <v>19026.3</v>
      </c>
    </row>
    <row r="46" spans="1:10" ht="15.75" x14ac:dyDescent="0.25">
      <c r="A46" s="36"/>
      <c r="B46" s="36"/>
      <c r="C46" s="28"/>
      <c r="D46" s="4" t="s">
        <v>56</v>
      </c>
      <c r="E46" s="15">
        <v>1224.0999999999999</v>
      </c>
      <c r="F46" s="15">
        <v>57.2</v>
      </c>
      <c r="G46" s="15">
        <v>5000</v>
      </c>
      <c r="H46" s="15">
        <v>5000</v>
      </c>
      <c r="I46" s="15">
        <v>5000</v>
      </c>
      <c r="J46" s="18">
        <f t="shared" si="24"/>
        <v>16281.3</v>
      </c>
    </row>
    <row r="47" spans="1:10" ht="15.75" x14ac:dyDescent="0.25">
      <c r="A47" s="36"/>
      <c r="B47" s="36"/>
      <c r="C47" s="28"/>
      <c r="D47" s="4" t="s">
        <v>32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8">
        <f t="shared" si="24"/>
        <v>0</v>
      </c>
    </row>
    <row r="48" spans="1:10" ht="15.75" x14ac:dyDescent="0.25">
      <c r="A48" s="36"/>
      <c r="B48" s="36"/>
      <c r="C48" s="28"/>
      <c r="D48" s="4" t="s">
        <v>33</v>
      </c>
      <c r="E48" s="15">
        <v>1372.5</v>
      </c>
      <c r="F48" s="15">
        <v>1372.5</v>
      </c>
      <c r="G48" s="15">
        <v>0</v>
      </c>
      <c r="H48" s="15">
        <v>0</v>
      </c>
      <c r="I48" s="15">
        <v>0</v>
      </c>
      <c r="J48" s="18">
        <f t="shared" si="24"/>
        <v>2745</v>
      </c>
    </row>
    <row r="49" spans="1:10" ht="15.75" x14ac:dyDescent="0.25">
      <c r="A49" s="36"/>
      <c r="B49" s="36"/>
      <c r="C49" s="28"/>
      <c r="D49" s="4" t="s">
        <v>34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8">
        <f t="shared" si="24"/>
        <v>0</v>
      </c>
    </row>
    <row r="50" spans="1:10" ht="15.75" x14ac:dyDescent="0.25">
      <c r="A50" s="36" t="s">
        <v>7</v>
      </c>
      <c r="B50" s="43" t="s">
        <v>8</v>
      </c>
      <c r="C50" s="28" t="s">
        <v>55</v>
      </c>
      <c r="D50" s="4" t="s">
        <v>30</v>
      </c>
      <c r="E50" s="18">
        <f>SUM(E51:E54)</f>
        <v>378</v>
      </c>
      <c r="F50" s="18">
        <f t="shared" ref="F50" si="29">SUM(F51:F54)</f>
        <v>377.8</v>
      </c>
      <c r="G50" s="18">
        <f t="shared" ref="G50" si="30">SUM(G51:G54)</f>
        <v>0</v>
      </c>
      <c r="H50" s="18">
        <f t="shared" ref="H50" si="31">SUM(H51:H54)</f>
        <v>0</v>
      </c>
      <c r="I50" s="18">
        <f t="shared" ref="I50" si="32">SUM(I51:I54)</f>
        <v>0</v>
      </c>
      <c r="J50" s="18">
        <f t="shared" si="24"/>
        <v>755.8</v>
      </c>
    </row>
    <row r="51" spans="1:10" ht="15.75" x14ac:dyDescent="0.25">
      <c r="A51" s="36"/>
      <c r="B51" s="43"/>
      <c r="C51" s="28"/>
      <c r="D51" s="4" t="s">
        <v>56</v>
      </c>
      <c r="E51" s="15">
        <v>38</v>
      </c>
      <c r="F51" s="15">
        <v>37.799999999999997</v>
      </c>
      <c r="G51" s="15">
        <v>0</v>
      </c>
      <c r="H51" s="15">
        <v>0</v>
      </c>
      <c r="I51" s="15">
        <v>0</v>
      </c>
      <c r="J51" s="18">
        <f t="shared" si="24"/>
        <v>75.8</v>
      </c>
    </row>
    <row r="52" spans="1:10" ht="15.75" x14ac:dyDescent="0.25">
      <c r="A52" s="36"/>
      <c r="B52" s="43"/>
      <c r="C52" s="28"/>
      <c r="D52" s="4" t="s">
        <v>32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8">
        <f t="shared" si="24"/>
        <v>0</v>
      </c>
    </row>
    <row r="53" spans="1:10" ht="15.75" x14ac:dyDescent="0.25">
      <c r="A53" s="36"/>
      <c r="B53" s="43"/>
      <c r="C53" s="28"/>
      <c r="D53" s="4" t="s">
        <v>33</v>
      </c>
      <c r="E53" s="15">
        <v>340</v>
      </c>
      <c r="F53" s="15">
        <v>340</v>
      </c>
      <c r="G53" s="15">
        <v>0</v>
      </c>
      <c r="H53" s="15">
        <v>0</v>
      </c>
      <c r="I53" s="15">
        <v>0</v>
      </c>
      <c r="J53" s="18">
        <f t="shared" si="24"/>
        <v>680</v>
      </c>
    </row>
    <row r="54" spans="1:10" ht="15.75" x14ac:dyDescent="0.25">
      <c r="A54" s="36"/>
      <c r="B54" s="43"/>
      <c r="C54" s="28"/>
      <c r="D54" s="4" t="s">
        <v>34</v>
      </c>
      <c r="E54" s="16">
        <v>0</v>
      </c>
      <c r="F54" s="15">
        <v>0</v>
      </c>
      <c r="G54" s="15">
        <v>0</v>
      </c>
      <c r="H54" s="15">
        <v>0</v>
      </c>
      <c r="I54" s="15">
        <v>0</v>
      </c>
      <c r="J54" s="18">
        <f t="shared" si="24"/>
        <v>0</v>
      </c>
    </row>
    <row r="55" spans="1:10" ht="15.75" x14ac:dyDescent="0.25">
      <c r="A55" s="36" t="s">
        <v>9</v>
      </c>
      <c r="B55" s="43" t="s">
        <v>81</v>
      </c>
      <c r="C55" s="28" t="s">
        <v>55</v>
      </c>
      <c r="D55" s="4" t="s">
        <v>30</v>
      </c>
      <c r="E55" s="18">
        <f>SUM(E56:E59)</f>
        <v>412.1</v>
      </c>
      <c r="F55" s="18">
        <f t="shared" ref="F55" si="33">SUM(F56:F59)</f>
        <v>487.2</v>
      </c>
      <c r="G55" s="18">
        <f t="shared" ref="G55" si="34">SUM(G56:G59)</f>
        <v>487.2</v>
      </c>
      <c r="H55" s="18">
        <f t="shared" ref="H55" si="35">SUM(H56:H59)</f>
        <v>487.2</v>
      </c>
      <c r="I55" s="18">
        <f t="shared" ref="I55" si="36">SUM(I56:I59)</f>
        <v>487.2</v>
      </c>
      <c r="J55" s="18">
        <f t="shared" si="24"/>
        <v>2360.9</v>
      </c>
    </row>
    <row r="56" spans="1:10" ht="15.75" x14ac:dyDescent="0.25">
      <c r="A56" s="36"/>
      <c r="B56" s="43"/>
      <c r="C56" s="28"/>
      <c r="D56" s="4" t="s">
        <v>56</v>
      </c>
      <c r="E56" s="16">
        <v>412.1</v>
      </c>
      <c r="F56" s="15">
        <v>487.2</v>
      </c>
      <c r="G56" s="15">
        <v>487.2</v>
      </c>
      <c r="H56" s="15">
        <v>487.2</v>
      </c>
      <c r="I56" s="15">
        <v>487.2</v>
      </c>
      <c r="J56" s="18">
        <f t="shared" si="24"/>
        <v>2360.9</v>
      </c>
    </row>
    <row r="57" spans="1:10" ht="15.75" x14ac:dyDescent="0.25">
      <c r="A57" s="36"/>
      <c r="B57" s="43"/>
      <c r="C57" s="28"/>
      <c r="D57" s="4" t="s">
        <v>32</v>
      </c>
      <c r="E57" s="16">
        <v>0</v>
      </c>
      <c r="F57" s="15">
        <v>0</v>
      </c>
      <c r="G57" s="15">
        <v>0</v>
      </c>
      <c r="H57" s="15">
        <v>0</v>
      </c>
      <c r="I57" s="15">
        <v>0</v>
      </c>
      <c r="J57" s="18">
        <f t="shared" si="24"/>
        <v>0</v>
      </c>
    </row>
    <row r="58" spans="1:10" ht="15.75" x14ac:dyDescent="0.25">
      <c r="A58" s="36"/>
      <c r="B58" s="43"/>
      <c r="C58" s="28"/>
      <c r="D58" s="4" t="s">
        <v>33</v>
      </c>
      <c r="E58" s="16">
        <v>0</v>
      </c>
      <c r="F58" s="15">
        <v>0</v>
      </c>
      <c r="G58" s="15">
        <v>0</v>
      </c>
      <c r="H58" s="15">
        <v>0</v>
      </c>
      <c r="I58" s="15">
        <v>0</v>
      </c>
      <c r="J58" s="18">
        <f t="shared" si="24"/>
        <v>0</v>
      </c>
    </row>
    <row r="59" spans="1:10" ht="15.75" x14ac:dyDescent="0.25">
      <c r="A59" s="36"/>
      <c r="B59" s="43"/>
      <c r="C59" s="28"/>
      <c r="D59" s="4" t="s">
        <v>34</v>
      </c>
      <c r="E59" s="16">
        <v>0</v>
      </c>
      <c r="F59" s="15">
        <v>0</v>
      </c>
      <c r="G59" s="15">
        <v>0</v>
      </c>
      <c r="H59" s="15">
        <v>0</v>
      </c>
      <c r="I59" s="15">
        <v>0</v>
      </c>
      <c r="J59" s="18">
        <f t="shared" si="24"/>
        <v>0</v>
      </c>
    </row>
    <row r="60" spans="1:10" ht="15.75" x14ac:dyDescent="0.25">
      <c r="A60" s="35" t="s">
        <v>36</v>
      </c>
      <c r="B60" s="43" t="s">
        <v>80</v>
      </c>
      <c r="C60" s="28" t="s">
        <v>55</v>
      </c>
      <c r="D60" s="4" t="s">
        <v>30</v>
      </c>
      <c r="E60" s="18">
        <f>SUM(E61:E64)</f>
        <v>0</v>
      </c>
      <c r="F60" s="18">
        <f t="shared" ref="F60" si="37">SUM(F61:F64)</f>
        <v>0</v>
      </c>
      <c r="G60" s="18">
        <f t="shared" ref="G60" si="38">SUM(G61:G64)</f>
        <v>0</v>
      </c>
      <c r="H60" s="18">
        <f t="shared" ref="H60" si="39">SUM(H61:H64)</f>
        <v>0</v>
      </c>
      <c r="I60" s="18">
        <f t="shared" ref="I60" si="40">SUM(I61:I64)</f>
        <v>0</v>
      </c>
      <c r="J60" s="18">
        <f t="shared" si="24"/>
        <v>0</v>
      </c>
    </row>
    <row r="61" spans="1:10" ht="15.75" x14ac:dyDescent="0.25">
      <c r="A61" s="35"/>
      <c r="B61" s="43"/>
      <c r="C61" s="28"/>
      <c r="D61" s="4" t="s">
        <v>56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8">
        <f t="shared" si="24"/>
        <v>0</v>
      </c>
    </row>
    <row r="62" spans="1:10" ht="15.75" x14ac:dyDescent="0.25">
      <c r="A62" s="35"/>
      <c r="B62" s="43"/>
      <c r="C62" s="28"/>
      <c r="D62" s="4" t="s">
        <v>32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si="24"/>
        <v>0</v>
      </c>
    </row>
    <row r="63" spans="1:10" ht="15.75" x14ac:dyDescent="0.25">
      <c r="A63" s="35"/>
      <c r="B63" s="43"/>
      <c r="C63" s="28"/>
      <c r="D63" s="4" t="s">
        <v>33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8">
        <f t="shared" si="24"/>
        <v>0</v>
      </c>
    </row>
    <row r="64" spans="1:10" ht="15.75" x14ac:dyDescent="0.25">
      <c r="A64" s="35"/>
      <c r="B64" s="43"/>
      <c r="C64" s="28"/>
      <c r="D64" s="4" t="s">
        <v>34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8">
        <f t="shared" si="24"/>
        <v>0</v>
      </c>
    </row>
    <row r="65" spans="1:10" ht="15.75" x14ac:dyDescent="0.25">
      <c r="A65" s="35" t="s">
        <v>100</v>
      </c>
      <c r="B65" s="43" t="s">
        <v>101</v>
      </c>
      <c r="C65" s="28" t="s">
        <v>55</v>
      </c>
      <c r="D65" s="25" t="s">
        <v>30</v>
      </c>
      <c r="E65" s="18">
        <f>SUM(E66:E69)</f>
        <v>0</v>
      </c>
      <c r="F65" s="18">
        <f t="shared" ref="F65:I65" si="41">SUM(F66:F69)</f>
        <v>525</v>
      </c>
      <c r="G65" s="18">
        <f t="shared" si="41"/>
        <v>0</v>
      </c>
      <c r="H65" s="18">
        <f t="shared" si="41"/>
        <v>0</v>
      </c>
      <c r="I65" s="18">
        <f t="shared" si="41"/>
        <v>0</v>
      </c>
      <c r="J65" s="18">
        <f t="shared" ref="J65:J69" si="42">SUM(E65:I65)</f>
        <v>525</v>
      </c>
    </row>
    <row r="66" spans="1:10" ht="15.75" x14ac:dyDescent="0.25">
      <c r="A66" s="35"/>
      <c r="B66" s="43"/>
      <c r="C66" s="28"/>
      <c r="D66" s="25" t="s">
        <v>56</v>
      </c>
      <c r="E66" s="15">
        <v>0</v>
      </c>
      <c r="F66" s="15">
        <v>525</v>
      </c>
      <c r="G66" s="15">
        <v>0</v>
      </c>
      <c r="H66" s="15">
        <v>0</v>
      </c>
      <c r="I66" s="15">
        <v>0</v>
      </c>
      <c r="J66" s="18">
        <f t="shared" si="42"/>
        <v>525</v>
      </c>
    </row>
    <row r="67" spans="1:10" ht="15.75" x14ac:dyDescent="0.25">
      <c r="A67" s="35"/>
      <c r="B67" s="43"/>
      <c r="C67" s="28"/>
      <c r="D67" s="25" t="s">
        <v>32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8">
        <f t="shared" si="42"/>
        <v>0</v>
      </c>
    </row>
    <row r="68" spans="1:10" ht="15.75" x14ac:dyDescent="0.25">
      <c r="A68" s="35"/>
      <c r="B68" s="43"/>
      <c r="C68" s="28"/>
      <c r="D68" s="25" t="s">
        <v>33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8">
        <f t="shared" si="42"/>
        <v>0</v>
      </c>
    </row>
    <row r="69" spans="1:10" ht="15.75" x14ac:dyDescent="0.25">
      <c r="A69" s="35"/>
      <c r="B69" s="43"/>
      <c r="C69" s="28"/>
      <c r="D69" s="25" t="s">
        <v>34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8">
        <f t="shared" si="42"/>
        <v>0</v>
      </c>
    </row>
    <row r="70" spans="1:10" ht="15.75" x14ac:dyDescent="0.25">
      <c r="A70" s="37" t="s">
        <v>73</v>
      </c>
      <c r="B70" s="37" t="s">
        <v>71</v>
      </c>
      <c r="C70" s="28" t="s">
        <v>54</v>
      </c>
      <c r="D70" s="4" t="s">
        <v>30</v>
      </c>
      <c r="E70" s="18">
        <f>SUM(E71:E74)</f>
        <v>550</v>
      </c>
      <c r="F70" s="18">
        <f t="shared" ref="F70" si="43">SUM(F71:F74)</f>
        <v>0</v>
      </c>
      <c r="G70" s="18">
        <f t="shared" ref="G70" si="44">SUM(G71:G74)</f>
        <v>0</v>
      </c>
      <c r="H70" s="18">
        <f t="shared" ref="H70" si="45">SUM(H71:H74)</f>
        <v>0</v>
      </c>
      <c r="I70" s="18">
        <f t="shared" ref="I70" si="46">SUM(I71:I74)</f>
        <v>0</v>
      </c>
      <c r="J70" s="18">
        <f t="shared" si="24"/>
        <v>550</v>
      </c>
    </row>
    <row r="71" spans="1:10" ht="15.75" x14ac:dyDescent="0.25">
      <c r="A71" s="38"/>
      <c r="B71" s="38"/>
      <c r="C71" s="28"/>
      <c r="D71" s="4" t="s">
        <v>56</v>
      </c>
      <c r="E71" s="15">
        <v>165</v>
      </c>
      <c r="F71" s="15">
        <v>0</v>
      </c>
      <c r="G71" s="15">
        <v>0</v>
      </c>
      <c r="H71" s="15">
        <v>0</v>
      </c>
      <c r="I71" s="15">
        <v>0</v>
      </c>
      <c r="J71" s="18">
        <f t="shared" si="24"/>
        <v>165</v>
      </c>
    </row>
    <row r="72" spans="1:10" ht="15.75" x14ac:dyDescent="0.25">
      <c r="A72" s="38"/>
      <c r="B72" s="38"/>
      <c r="C72" s="28"/>
      <c r="D72" s="4" t="s">
        <v>32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8">
        <f t="shared" si="24"/>
        <v>0</v>
      </c>
    </row>
    <row r="73" spans="1:10" ht="15.75" x14ac:dyDescent="0.25">
      <c r="A73" s="38"/>
      <c r="B73" s="38"/>
      <c r="C73" s="28"/>
      <c r="D73" s="4" t="s">
        <v>33</v>
      </c>
      <c r="E73" s="15">
        <v>385</v>
      </c>
      <c r="F73" s="15">
        <v>0</v>
      </c>
      <c r="G73" s="15">
        <v>0</v>
      </c>
      <c r="H73" s="15">
        <v>0</v>
      </c>
      <c r="I73" s="15">
        <v>0</v>
      </c>
      <c r="J73" s="18">
        <f t="shared" si="24"/>
        <v>385</v>
      </c>
    </row>
    <row r="74" spans="1:10" ht="15.75" x14ac:dyDescent="0.25">
      <c r="A74" s="39"/>
      <c r="B74" s="39"/>
      <c r="C74" s="28"/>
      <c r="D74" s="4" t="s">
        <v>34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8">
        <f t="shared" si="24"/>
        <v>0</v>
      </c>
    </row>
    <row r="75" spans="1:10" s="22" customFormat="1" ht="15.75" x14ac:dyDescent="0.25">
      <c r="A75" s="33" t="s">
        <v>37</v>
      </c>
      <c r="B75" s="33"/>
      <c r="C75" s="33" t="s">
        <v>55</v>
      </c>
      <c r="D75" s="5" t="s">
        <v>30</v>
      </c>
      <c r="E75" s="20">
        <f>SUM(E76:E79)</f>
        <v>45917.7</v>
      </c>
      <c r="F75" s="20">
        <f t="shared" ref="F75" si="47">SUM(F76:F79)</f>
        <v>51818.299999999996</v>
      </c>
      <c r="G75" s="20">
        <f t="shared" ref="G75" si="48">SUM(G76:G79)</f>
        <v>54585.799999999996</v>
      </c>
      <c r="H75" s="20">
        <f t="shared" ref="H75" si="49">SUM(H76:H79)</f>
        <v>54585.799999999996</v>
      </c>
      <c r="I75" s="20">
        <f t="shared" ref="I75" si="50">SUM(I76:I79)</f>
        <v>54585.799999999996</v>
      </c>
      <c r="J75" s="20">
        <f t="shared" si="24"/>
        <v>261493.39999999997</v>
      </c>
    </row>
    <row r="76" spans="1:10" s="22" customFormat="1" ht="15.75" x14ac:dyDescent="0.25">
      <c r="A76" s="33"/>
      <c r="B76" s="33"/>
      <c r="C76" s="33"/>
      <c r="D76" s="5" t="s">
        <v>56</v>
      </c>
      <c r="E76" s="20">
        <f>E41+E46+E51+E56+E61+E71+E66</f>
        <v>43318</v>
      </c>
      <c r="F76" s="20">
        <f t="shared" ref="F76:I76" si="51">F41+F46+F51+F56+F61+F71+F66</f>
        <v>49705.799999999996</v>
      </c>
      <c r="G76" s="20">
        <f>G41+G46+G51+G56+G61+G71+G66</f>
        <v>54185.799999999996</v>
      </c>
      <c r="H76" s="20">
        <f t="shared" si="51"/>
        <v>54185.799999999996</v>
      </c>
      <c r="I76" s="20">
        <f t="shared" si="51"/>
        <v>54185.799999999996</v>
      </c>
      <c r="J76" s="20">
        <f t="shared" si="24"/>
        <v>255581.19999999995</v>
      </c>
    </row>
    <row r="77" spans="1:10" s="22" customFormat="1" ht="15.75" x14ac:dyDescent="0.25">
      <c r="A77" s="33"/>
      <c r="B77" s="33"/>
      <c r="C77" s="33"/>
      <c r="D77" s="5" t="s">
        <v>32</v>
      </c>
      <c r="E77" s="20">
        <f t="shared" ref="E77:E79" si="52">E42+E47+E52+E57+E62+E72+E67</f>
        <v>0</v>
      </c>
      <c r="F77" s="20">
        <f t="shared" ref="F77:I77" si="53">F42+F47+F52+F57+F62+F72+F67</f>
        <v>0</v>
      </c>
      <c r="G77" s="20">
        <f t="shared" si="53"/>
        <v>0</v>
      </c>
      <c r="H77" s="20">
        <f t="shared" si="53"/>
        <v>0</v>
      </c>
      <c r="I77" s="20">
        <f t="shared" si="53"/>
        <v>0</v>
      </c>
      <c r="J77" s="20">
        <f t="shared" si="24"/>
        <v>0</v>
      </c>
    </row>
    <row r="78" spans="1:10" s="22" customFormat="1" ht="15.75" x14ac:dyDescent="0.25">
      <c r="A78" s="33"/>
      <c r="B78" s="33"/>
      <c r="C78" s="33"/>
      <c r="D78" s="5" t="s">
        <v>33</v>
      </c>
      <c r="E78" s="20">
        <f t="shared" si="52"/>
        <v>2097.5</v>
      </c>
      <c r="F78" s="20">
        <f t="shared" ref="F78:I78" si="54">F43+F48+F53+F58+F63+F73+F68</f>
        <v>1712.5</v>
      </c>
      <c r="G78" s="20">
        <f t="shared" si="54"/>
        <v>0</v>
      </c>
      <c r="H78" s="20">
        <f>H43+H48+H53+H58+H63+H73+H68</f>
        <v>0</v>
      </c>
      <c r="I78" s="20">
        <f t="shared" si="54"/>
        <v>0</v>
      </c>
      <c r="J78" s="20">
        <f t="shared" si="24"/>
        <v>3810</v>
      </c>
    </row>
    <row r="79" spans="1:10" s="22" customFormat="1" ht="15.75" x14ac:dyDescent="0.25">
      <c r="A79" s="33"/>
      <c r="B79" s="33"/>
      <c r="C79" s="33"/>
      <c r="D79" s="5" t="s">
        <v>34</v>
      </c>
      <c r="E79" s="20">
        <f t="shared" si="52"/>
        <v>502.2</v>
      </c>
      <c r="F79" s="20">
        <f t="shared" ref="F79:H79" si="55">F44+F49+F54+F59+F64+F74+F69</f>
        <v>400</v>
      </c>
      <c r="G79" s="20">
        <f t="shared" si="55"/>
        <v>400</v>
      </c>
      <c r="H79" s="20">
        <f t="shared" si="55"/>
        <v>400</v>
      </c>
      <c r="I79" s="20">
        <f>I44+I49+I54+I59+I64+I74+I69</f>
        <v>400</v>
      </c>
      <c r="J79" s="20">
        <f t="shared" si="24"/>
        <v>2102.1999999999998</v>
      </c>
    </row>
    <row r="80" spans="1:10" ht="21.75" customHeight="1" x14ac:dyDescent="0.25">
      <c r="A80" s="33" t="s">
        <v>79</v>
      </c>
      <c r="B80" s="28"/>
      <c r="C80" s="28"/>
      <c r="D80" s="28"/>
      <c r="E80" s="28"/>
      <c r="F80" s="28"/>
      <c r="G80" s="28"/>
      <c r="H80" s="28"/>
      <c r="I80" s="28"/>
      <c r="J80" s="28"/>
    </row>
    <row r="81" spans="1:10" ht="15.75" x14ac:dyDescent="0.25">
      <c r="A81" s="36" t="s">
        <v>10</v>
      </c>
      <c r="B81" s="43" t="s">
        <v>11</v>
      </c>
      <c r="C81" s="28" t="s">
        <v>55</v>
      </c>
      <c r="D81" s="4" t="s">
        <v>30</v>
      </c>
      <c r="E81" s="18">
        <f>SUM(E82:E85)</f>
        <v>67478.100000000006</v>
      </c>
      <c r="F81" s="18">
        <f t="shared" ref="F81:I81" si="56">SUM(F82:F85)</f>
        <v>72834.099999999991</v>
      </c>
      <c r="G81" s="18">
        <f t="shared" si="56"/>
        <v>72279.199999999997</v>
      </c>
      <c r="H81" s="18">
        <f t="shared" si="56"/>
        <v>72279.199999999997</v>
      </c>
      <c r="I81" s="18">
        <f t="shared" si="56"/>
        <v>72279.199999999997</v>
      </c>
      <c r="J81" s="18">
        <f>SUM(E81:I81)</f>
        <v>357149.80000000005</v>
      </c>
    </row>
    <row r="82" spans="1:10" ht="15.75" x14ac:dyDescent="0.25">
      <c r="A82" s="36"/>
      <c r="B82" s="43"/>
      <c r="C82" s="28"/>
      <c r="D82" s="4" t="s">
        <v>56</v>
      </c>
      <c r="E82" s="16">
        <v>56349.1</v>
      </c>
      <c r="F82" s="15">
        <v>61259.7</v>
      </c>
      <c r="G82" s="15">
        <v>60704.800000000003</v>
      </c>
      <c r="H82" s="15">
        <v>60704.800000000003</v>
      </c>
      <c r="I82" s="15">
        <v>60704.800000000003</v>
      </c>
      <c r="J82" s="18">
        <f t="shared" ref="J82:J120" si="57">SUM(E82:I82)</f>
        <v>299723.19999999995</v>
      </c>
    </row>
    <row r="83" spans="1:10" ht="15.75" x14ac:dyDescent="0.25">
      <c r="A83" s="36"/>
      <c r="B83" s="43"/>
      <c r="C83" s="28"/>
      <c r="D83" s="4" t="s">
        <v>32</v>
      </c>
      <c r="E83" s="16">
        <v>0</v>
      </c>
      <c r="F83" s="15">
        <v>0</v>
      </c>
      <c r="G83" s="15">
        <v>0</v>
      </c>
      <c r="H83" s="15">
        <v>0</v>
      </c>
      <c r="I83" s="15">
        <v>0</v>
      </c>
      <c r="J83" s="18">
        <f t="shared" si="57"/>
        <v>0</v>
      </c>
    </row>
    <row r="84" spans="1:10" ht="15.75" x14ac:dyDescent="0.25">
      <c r="A84" s="36"/>
      <c r="B84" s="43"/>
      <c r="C84" s="28"/>
      <c r="D84" s="4" t="s">
        <v>33</v>
      </c>
      <c r="E84" s="16">
        <v>0</v>
      </c>
      <c r="F84" s="15">
        <v>0</v>
      </c>
      <c r="G84" s="15">
        <v>0</v>
      </c>
      <c r="H84" s="15">
        <v>0</v>
      </c>
      <c r="I84" s="15">
        <v>0</v>
      </c>
      <c r="J84" s="18">
        <f t="shared" si="57"/>
        <v>0</v>
      </c>
    </row>
    <row r="85" spans="1:10" ht="15.75" x14ac:dyDescent="0.25">
      <c r="A85" s="36"/>
      <c r="B85" s="43"/>
      <c r="C85" s="28"/>
      <c r="D85" s="4" t="s">
        <v>34</v>
      </c>
      <c r="E85" s="15">
        <v>11129</v>
      </c>
      <c r="F85" s="15">
        <v>11574.4</v>
      </c>
      <c r="G85" s="15">
        <v>11574.4</v>
      </c>
      <c r="H85" s="15">
        <v>11574.4</v>
      </c>
      <c r="I85" s="15">
        <v>11574.4</v>
      </c>
      <c r="J85" s="18">
        <f t="shared" si="57"/>
        <v>57426.600000000006</v>
      </c>
    </row>
    <row r="86" spans="1:10" ht="15.75" x14ac:dyDescent="0.25">
      <c r="A86" s="36" t="s">
        <v>12</v>
      </c>
      <c r="B86" s="35" t="s">
        <v>13</v>
      </c>
      <c r="C86" s="28" t="s">
        <v>55</v>
      </c>
      <c r="D86" s="4" t="s">
        <v>30</v>
      </c>
      <c r="E86" s="18">
        <f>SUM(E87:E90)</f>
        <v>9343.5</v>
      </c>
      <c r="F86" s="18">
        <f t="shared" ref="F86" si="58">SUM(F87:F90)</f>
        <v>4145.5</v>
      </c>
      <c r="G86" s="18">
        <f t="shared" ref="G86" si="59">SUM(G87:G90)</f>
        <v>0</v>
      </c>
      <c r="H86" s="18">
        <f t="shared" ref="H86" si="60">SUM(H87:H90)</f>
        <v>0</v>
      </c>
      <c r="I86" s="18">
        <f t="shared" ref="I86" si="61">SUM(I87:I90)</f>
        <v>0</v>
      </c>
      <c r="J86" s="18">
        <f t="shared" si="57"/>
        <v>13489</v>
      </c>
    </row>
    <row r="87" spans="1:10" ht="15.75" x14ac:dyDescent="0.25">
      <c r="A87" s="36"/>
      <c r="B87" s="35"/>
      <c r="C87" s="28"/>
      <c r="D87" s="4" t="s">
        <v>56</v>
      </c>
      <c r="E87" s="15">
        <v>7094.3</v>
      </c>
      <c r="F87" s="15">
        <v>896.3</v>
      </c>
      <c r="G87" s="15">
        <v>0</v>
      </c>
      <c r="H87" s="15">
        <v>0</v>
      </c>
      <c r="I87" s="15">
        <v>0</v>
      </c>
      <c r="J87" s="18">
        <f t="shared" si="57"/>
        <v>7990.6</v>
      </c>
    </row>
    <row r="88" spans="1:10" ht="15.75" x14ac:dyDescent="0.25">
      <c r="A88" s="36"/>
      <c r="B88" s="35"/>
      <c r="C88" s="28"/>
      <c r="D88" s="4" t="s">
        <v>32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8">
        <f t="shared" si="57"/>
        <v>0</v>
      </c>
    </row>
    <row r="89" spans="1:10" ht="15.75" x14ac:dyDescent="0.25">
      <c r="A89" s="36"/>
      <c r="B89" s="35"/>
      <c r="C89" s="28"/>
      <c r="D89" s="4" t="s">
        <v>33</v>
      </c>
      <c r="E89" s="15">
        <v>2249.1999999999998</v>
      </c>
      <c r="F89" s="15">
        <v>3249.2</v>
      </c>
      <c r="G89" s="15">
        <v>0</v>
      </c>
      <c r="H89" s="15">
        <v>0</v>
      </c>
      <c r="I89" s="15">
        <v>0</v>
      </c>
      <c r="J89" s="18">
        <f t="shared" si="57"/>
        <v>5498.4</v>
      </c>
    </row>
    <row r="90" spans="1:10" ht="15.75" x14ac:dyDescent="0.25">
      <c r="A90" s="36"/>
      <c r="B90" s="35"/>
      <c r="C90" s="28"/>
      <c r="D90" s="4" t="s">
        <v>34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8">
        <f t="shared" si="57"/>
        <v>0</v>
      </c>
    </row>
    <row r="91" spans="1:10" ht="15.75" customHeight="1" x14ac:dyDescent="0.25">
      <c r="A91" s="43" t="s">
        <v>14</v>
      </c>
      <c r="B91" s="43" t="s">
        <v>88</v>
      </c>
      <c r="C91" s="28" t="s">
        <v>55</v>
      </c>
      <c r="D91" s="4" t="s">
        <v>30</v>
      </c>
      <c r="E91" s="18">
        <f>SUM(E92:E95)</f>
        <v>104.2</v>
      </c>
      <c r="F91" s="18">
        <f t="shared" ref="F91" si="62">SUM(F92:F95)</f>
        <v>0</v>
      </c>
      <c r="G91" s="18">
        <f t="shared" ref="G91" si="63">SUM(G92:G95)</f>
        <v>0</v>
      </c>
      <c r="H91" s="18">
        <f t="shared" ref="H91" si="64">SUM(H92:H95)</f>
        <v>0</v>
      </c>
      <c r="I91" s="18">
        <f t="shared" ref="I91" si="65">SUM(I92:I95)</f>
        <v>0</v>
      </c>
      <c r="J91" s="18">
        <f t="shared" si="57"/>
        <v>104.2</v>
      </c>
    </row>
    <row r="92" spans="1:10" ht="15.75" x14ac:dyDescent="0.25">
      <c r="A92" s="43"/>
      <c r="B92" s="43"/>
      <c r="C92" s="28"/>
      <c r="D92" s="4" t="s">
        <v>56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8">
        <f t="shared" si="57"/>
        <v>0</v>
      </c>
    </row>
    <row r="93" spans="1:10" ht="15.75" x14ac:dyDescent="0.25">
      <c r="A93" s="43"/>
      <c r="B93" s="43"/>
      <c r="C93" s="28"/>
      <c r="D93" s="4" t="s">
        <v>32</v>
      </c>
      <c r="E93" s="15">
        <v>100</v>
      </c>
      <c r="F93" s="15">
        <v>0</v>
      </c>
      <c r="G93" s="15">
        <v>0</v>
      </c>
      <c r="H93" s="15">
        <v>0</v>
      </c>
      <c r="I93" s="15">
        <v>0</v>
      </c>
      <c r="J93" s="18">
        <f t="shared" si="57"/>
        <v>100</v>
      </c>
    </row>
    <row r="94" spans="1:10" ht="15.75" x14ac:dyDescent="0.25">
      <c r="A94" s="43"/>
      <c r="B94" s="43"/>
      <c r="C94" s="28"/>
      <c r="D94" s="4" t="s">
        <v>33</v>
      </c>
      <c r="E94" s="16">
        <v>4.2</v>
      </c>
      <c r="F94" s="15">
        <v>0</v>
      </c>
      <c r="G94" s="15">
        <v>0</v>
      </c>
      <c r="H94" s="15">
        <v>0</v>
      </c>
      <c r="I94" s="15">
        <v>0</v>
      </c>
      <c r="J94" s="18">
        <f t="shared" si="57"/>
        <v>4.2</v>
      </c>
    </row>
    <row r="95" spans="1:10" ht="15.75" x14ac:dyDescent="0.25">
      <c r="A95" s="43"/>
      <c r="B95" s="43"/>
      <c r="C95" s="28"/>
      <c r="D95" s="4" t="s">
        <v>34</v>
      </c>
      <c r="E95" s="16">
        <v>0</v>
      </c>
      <c r="F95" s="15">
        <v>0</v>
      </c>
      <c r="G95" s="15">
        <v>0</v>
      </c>
      <c r="H95" s="15">
        <v>0</v>
      </c>
      <c r="I95" s="15">
        <v>0</v>
      </c>
      <c r="J95" s="18">
        <f t="shared" si="57"/>
        <v>0</v>
      </c>
    </row>
    <row r="96" spans="1:10" ht="15.75" x14ac:dyDescent="0.25">
      <c r="A96" s="37" t="s">
        <v>96</v>
      </c>
      <c r="B96" s="37" t="s">
        <v>85</v>
      </c>
      <c r="C96" s="28" t="s">
        <v>54</v>
      </c>
      <c r="D96" s="4" t="s">
        <v>30</v>
      </c>
      <c r="E96" s="18">
        <f>SUM(E97:E100)</f>
        <v>13186.900000000001</v>
      </c>
      <c r="F96" s="18">
        <f t="shared" ref="F96" si="66">SUM(F97:F100)</f>
        <v>0</v>
      </c>
      <c r="G96" s="18">
        <f t="shared" ref="G96" si="67">SUM(G97:G100)</f>
        <v>0</v>
      </c>
      <c r="H96" s="18">
        <f t="shared" ref="H96" si="68">SUM(H97:H100)</f>
        <v>0</v>
      </c>
      <c r="I96" s="18">
        <f t="shared" ref="I96" si="69">SUM(I97:I100)</f>
        <v>0</v>
      </c>
      <c r="J96" s="18">
        <f t="shared" si="57"/>
        <v>13186.900000000001</v>
      </c>
    </row>
    <row r="97" spans="1:10" ht="15.75" x14ac:dyDescent="0.25">
      <c r="A97" s="38"/>
      <c r="B97" s="38"/>
      <c r="C97" s="28"/>
      <c r="D97" s="4" t="s">
        <v>56</v>
      </c>
      <c r="E97" s="15">
        <v>527.5</v>
      </c>
      <c r="F97" s="15">
        <v>0</v>
      </c>
      <c r="G97" s="15">
        <v>0</v>
      </c>
      <c r="H97" s="15">
        <v>0</v>
      </c>
      <c r="I97" s="15">
        <v>0</v>
      </c>
      <c r="J97" s="18">
        <f t="shared" si="57"/>
        <v>527.5</v>
      </c>
    </row>
    <row r="98" spans="1:10" ht="15.75" x14ac:dyDescent="0.25">
      <c r="A98" s="38"/>
      <c r="B98" s="38"/>
      <c r="C98" s="28"/>
      <c r="D98" s="4" t="s">
        <v>32</v>
      </c>
      <c r="E98" s="15">
        <v>9747.7000000000007</v>
      </c>
      <c r="F98" s="15">
        <v>0</v>
      </c>
      <c r="G98" s="15">
        <v>0</v>
      </c>
      <c r="H98" s="15">
        <v>0</v>
      </c>
      <c r="I98" s="15">
        <v>0</v>
      </c>
      <c r="J98" s="18">
        <f t="shared" si="57"/>
        <v>9747.7000000000007</v>
      </c>
    </row>
    <row r="99" spans="1:10" ht="15.75" x14ac:dyDescent="0.25">
      <c r="A99" s="38"/>
      <c r="B99" s="38"/>
      <c r="C99" s="28"/>
      <c r="D99" s="4" t="s">
        <v>33</v>
      </c>
      <c r="E99" s="15">
        <v>2911.7</v>
      </c>
      <c r="F99" s="15">
        <v>0</v>
      </c>
      <c r="G99" s="15">
        <v>0</v>
      </c>
      <c r="H99" s="15">
        <v>0</v>
      </c>
      <c r="I99" s="15">
        <v>0</v>
      </c>
      <c r="J99" s="18">
        <f t="shared" si="57"/>
        <v>2911.7</v>
      </c>
    </row>
    <row r="100" spans="1:10" ht="15.75" x14ac:dyDescent="0.25">
      <c r="A100" s="39"/>
      <c r="B100" s="39"/>
      <c r="C100" s="28"/>
      <c r="D100" s="4" t="s">
        <v>34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8">
        <f t="shared" si="57"/>
        <v>0</v>
      </c>
    </row>
    <row r="101" spans="1:10" ht="15.75" customHeight="1" x14ac:dyDescent="0.25">
      <c r="A101" s="36" t="s">
        <v>15</v>
      </c>
      <c r="B101" s="43" t="s">
        <v>81</v>
      </c>
      <c r="C101" s="28" t="s">
        <v>55</v>
      </c>
      <c r="D101" s="4" t="s">
        <v>30</v>
      </c>
      <c r="E101" s="18">
        <f>SUM(E102:E105)</f>
        <v>465.4</v>
      </c>
      <c r="F101" s="18">
        <f t="shared" ref="F101" si="70">SUM(F102:F105)</f>
        <v>473.9</v>
      </c>
      <c r="G101" s="18">
        <f t="shared" ref="G101" si="71">SUM(G102:G105)</f>
        <v>473.9</v>
      </c>
      <c r="H101" s="18">
        <f t="shared" ref="H101" si="72">SUM(H102:H105)</f>
        <v>473.9</v>
      </c>
      <c r="I101" s="18">
        <f t="shared" ref="I101" si="73">SUM(I102:I105)</f>
        <v>473.9</v>
      </c>
      <c r="J101" s="18">
        <f t="shared" si="57"/>
        <v>2361</v>
      </c>
    </row>
    <row r="102" spans="1:10" ht="15.75" x14ac:dyDescent="0.25">
      <c r="A102" s="36"/>
      <c r="B102" s="43"/>
      <c r="C102" s="28"/>
      <c r="D102" s="4" t="s">
        <v>56</v>
      </c>
      <c r="E102" s="16">
        <v>465.4</v>
      </c>
      <c r="F102" s="15">
        <v>473.9</v>
      </c>
      <c r="G102" s="15">
        <v>473.9</v>
      </c>
      <c r="H102" s="15">
        <v>473.9</v>
      </c>
      <c r="I102" s="15">
        <v>473.9</v>
      </c>
      <c r="J102" s="18">
        <f t="shared" si="57"/>
        <v>2361</v>
      </c>
    </row>
    <row r="103" spans="1:10" ht="15.75" x14ac:dyDescent="0.25">
      <c r="A103" s="36"/>
      <c r="B103" s="43"/>
      <c r="C103" s="28"/>
      <c r="D103" s="4" t="s">
        <v>32</v>
      </c>
      <c r="E103" s="16">
        <v>0</v>
      </c>
      <c r="F103" s="15">
        <v>0</v>
      </c>
      <c r="G103" s="15">
        <v>0</v>
      </c>
      <c r="H103" s="15">
        <v>0</v>
      </c>
      <c r="I103" s="15">
        <v>0</v>
      </c>
      <c r="J103" s="18">
        <f t="shared" si="57"/>
        <v>0</v>
      </c>
    </row>
    <row r="104" spans="1:10" ht="15.75" x14ac:dyDescent="0.25">
      <c r="A104" s="36"/>
      <c r="B104" s="43"/>
      <c r="C104" s="28"/>
      <c r="D104" s="4" t="s">
        <v>33</v>
      </c>
      <c r="E104" s="16">
        <v>0</v>
      </c>
      <c r="F104" s="15">
        <v>0</v>
      </c>
      <c r="G104" s="15">
        <v>0</v>
      </c>
      <c r="H104" s="15">
        <v>0</v>
      </c>
      <c r="I104" s="15">
        <v>0</v>
      </c>
      <c r="J104" s="18">
        <f t="shared" si="57"/>
        <v>0</v>
      </c>
    </row>
    <row r="105" spans="1:10" ht="15.75" x14ac:dyDescent="0.25">
      <c r="A105" s="36"/>
      <c r="B105" s="43"/>
      <c r="C105" s="28"/>
      <c r="D105" s="4" t="s">
        <v>34</v>
      </c>
      <c r="E105" s="16">
        <v>0</v>
      </c>
      <c r="F105" s="15">
        <v>0</v>
      </c>
      <c r="G105" s="15">
        <v>0</v>
      </c>
      <c r="H105" s="15">
        <v>0</v>
      </c>
      <c r="I105" s="15">
        <v>0</v>
      </c>
      <c r="J105" s="18">
        <f t="shared" si="57"/>
        <v>0</v>
      </c>
    </row>
    <row r="106" spans="1:10" ht="15.75" x14ac:dyDescent="0.25">
      <c r="A106" s="37" t="s">
        <v>72</v>
      </c>
      <c r="B106" s="37" t="s">
        <v>71</v>
      </c>
      <c r="C106" s="28" t="s">
        <v>54</v>
      </c>
      <c r="D106" s="4" t="s">
        <v>30</v>
      </c>
      <c r="E106" s="18">
        <f>SUM(E107:E110)</f>
        <v>3021</v>
      </c>
      <c r="F106" s="18">
        <f t="shared" ref="F106" si="74">SUM(F107:F110)</f>
        <v>795</v>
      </c>
      <c r="G106" s="18">
        <f t="shared" ref="G106" si="75">SUM(G107:G110)</f>
        <v>0</v>
      </c>
      <c r="H106" s="18">
        <f t="shared" ref="H106" si="76">SUM(H107:H110)</f>
        <v>0</v>
      </c>
      <c r="I106" s="18">
        <f t="shared" ref="I106" si="77">SUM(I107:I110)</f>
        <v>0</v>
      </c>
      <c r="J106" s="18">
        <f t="shared" si="57"/>
        <v>3816</v>
      </c>
    </row>
    <row r="107" spans="1:10" ht="15.75" x14ac:dyDescent="0.25">
      <c r="A107" s="38"/>
      <c r="B107" s="38"/>
      <c r="C107" s="28"/>
      <c r="D107" s="4" t="s">
        <v>56</v>
      </c>
      <c r="E107" s="16">
        <v>906.3</v>
      </c>
      <c r="F107" s="15">
        <v>238.5</v>
      </c>
      <c r="G107" s="15">
        <v>0</v>
      </c>
      <c r="H107" s="15">
        <v>0</v>
      </c>
      <c r="I107" s="15">
        <v>0</v>
      </c>
      <c r="J107" s="18">
        <f t="shared" si="57"/>
        <v>1144.8</v>
      </c>
    </row>
    <row r="108" spans="1:10" ht="15.75" x14ac:dyDescent="0.25">
      <c r="A108" s="38"/>
      <c r="B108" s="38"/>
      <c r="C108" s="28"/>
      <c r="D108" s="4" t="s">
        <v>32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8">
        <f t="shared" si="57"/>
        <v>0</v>
      </c>
    </row>
    <row r="109" spans="1:10" ht="15.75" x14ac:dyDescent="0.25">
      <c r="A109" s="38"/>
      <c r="B109" s="38"/>
      <c r="C109" s="28"/>
      <c r="D109" s="4" t="s">
        <v>33</v>
      </c>
      <c r="E109" s="15">
        <v>2114.6999999999998</v>
      </c>
      <c r="F109" s="15">
        <v>556.5</v>
      </c>
      <c r="G109" s="15">
        <v>0</v>
      </c>
      <c r="H109" s="15">
        <v>0</v>
      </c>
      <c r="I109" s="15">
        <v>0</v>
      </c>
      <c r="J109" s="18">
        <f t="shared" si="57"/>
        <v>2671.2</v>
      </c>
    </row>
    <row r="110" spans="1:10" ht="15.75" x14ac:dyDescent="0.25">
      <c r="A110" s="39"/>
      <c r="B110" s="39"/>
      <c r="C110" s="28"/>
      <c r="D110" s="4" t="s">
        <v>34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8">
        <f t="shared" si="57"/>
        <v>0</v>
      </c>
    </row>
    <row r="111" spans="1:10" ht="15.75" x14ac:dyDescent="0.25">
      <c r="A111" s="37" t="s">
        <v>102</v>
      </c>
      <c r="B111" s="37" t="s">
        <v>103</v>
      </c>
      <c r="C111" s="28" t="s">
        <v>54</v>
      </c>
      <c r="D111" s="25" t="s">
        <v>30</v>
      </c>
      <c r="E111" s="18">
        <f>SUM(E112:E115)</f>
        <v>0</v>
      </c>
      <c r="F111" s="18">
        <f t="shared" ref="F111:I111" si="78">SUM(F112:F115)</f>
        <v>4368.3999999999996</v>
      </c>
      <c r="G111" s="18">
        <f t="shared" si="78"/>
        <v>0</v>
      </c>
      <c r="H111" s="18">
        <f t="shared" si="78"/>
        <v>0</v>
      </c>
      <c r="I111" s="18">
        <f t="shared" si="78"/>
        <v>0</v>
      </c>
      <c r="J111" s="18">
        <f t="shared" ref="J111:J115" si="79">SUM(E111:I111)</f>
        <v>4368.3999999999996</v>
      </c>
    </row>
    <row r="112" spans="1:10" ht="15.75" x14ac:dyDescent="0.25">
      <c r="A112" s="38"/>
      <c r="B112" s="38"/>
      <c r="C112" s="28"/>
      <c r="D112" s="25" t="s">
        <v>56</v>
      </c>
      <c r="E112" s="16">
        <v>0</v>
      </c>
      <c r="F112" s="15">
        <v>4368.3999999999996</v>
      </c>
      <c r="G112" s="15">
        <v>0</v>
      </c>
      <c r="H112" s="15">
        <v>0</v>
      </c>
      <c r="I112" s="15">
        <v>0</v>
      </c>
      <c r="J112" s="18">
        <f t="shared" si="79"/>
        <v>4368.3999999999996</v>
      </c>
    </row>
    <row r="113" spans="1:10" ht="15.75" x14ac:dyDescent="0.25">
      <c r="A113" s="38"/>
      <c r="B113" s="38"/>
      <c r="C113" s="28"/>
      <c r="D113" s="25" t="s">
        <v>32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8">
        <f t="shared" si="79"/>
        <v>0</v>
      </c>
    </row>
    <row r="114" spans="1:10" ht="15.75" x14ac:dyDescent="0.25">
      <c r="A114" s="38"/>
      <c r="B114" s="38"/>
      <c r="C114" s="28"/>
      <c r="D114" s="25" t="s">
        <v>33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8">
        <f t="shared" si="79"/>
        <v>0</v>
      </c>
    </row>
    <row r="115" spans="1:10" ht="15.75" x14ac:dyDescent="0.25">
      <c r="A115" s="39"/>
      <c r="B115" s="39"/>
      <c r="C115" s="28"/>
      <c r="D115" s="25" t="s">
        <v>34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8">
        <f t="shared" si="79"/>
        <v>0</v>
      </c>
    </row>
    <row r="116" spans="1:10" s="22" customFormat="1" ht="15.75" x14ac:dyDescent="0.25">
      <c r="A116" s="33" t="s">
        <v>38</v>
      </c>
      <c r="B116" s="33"/>
      <c r="C116" s="33" t="s">
        <v>55</v>
      </c>
      <c r="D116" s="5" t="s">
        <v>30</v>
      </c>
      <c r="E116" s="20">
        <f>SUM(E117:E120)</f>
        <v>93599.1</v>
      </c>
      <c r="F116" s="20">
        <f t="shared" ref="F116" si="80">SUM(F117:F120)</f>
        <v>82616.899999999994</v>
      </c>
      <c r="G116" s="20">
        <f t="shared" ref="G116" si="81">SUM(G117:G120)</f>
        <v>72753.100000000006</v>
      </c>
      <c r="H116" s="20">
        <f t="shared" ref="H116" si="82">SUM(H117:H120)</f>
        <v>72753.100000000006</v>
      </c>
      <c r="I116" s="20">
        <f t="shared" ref="I116" si="83">SUM(I117:I120)</f>
        <v>72753.100000000006</v>
      </c>
      <c r="J116" s="20">
        <f t="shared" si="57"/>
        <v>394475.30000000005</v>
      </c>
    </row>
    <row r="117" spans="1:10" s="22" customFormat="1" ht="15.75" x14ac:dyDescent="0.25">
      <c r="A117" s="33"/>
      <c r="B117" s="33"/>
      <c r="C117" s="33"/>
      <c r="D117" s="5" t="s">
        <v>56</v>
      </c>
      <c r="E117" s="20">
        <f>E82+E87+E92+E102+E107+E97+E112</f>
        <v>65342.600000000006</v>
      </c>
      <c r="F117" s="20">
        <f t="shared" ref="F117:I117" si="84">F82+F87+F92+F102+F107+F97+F112</f>
        <v>67236.800000000003</v>
      </c>
      <c r="G117" s="20">
        <f t="shared" si="84"/>
        <v>61178.700000000004</v>
      </c>
      <c r="H117" s="20">
        <f t="shared" si="84"/>
        <v>61178.700000000004</v>
      </c>
      <c r="I117" s="20">
        <f t="shared" si="84"/>
        <v>61178.700000000004</v>
      </c>
      <c r="J117" s="20">
        <f t="shared" si="57"/>
        <v>316115.50000000006</v>
      </c>
    </row>
    <row r="118" spans="1:10" s="22" customFormat="1" ht="15.75" x14ac:dyDescent="0.25">
      <c r="A118" s="33"/>
      <c r="B118" s="33"/>
      <c r="C118" s="33"/>
      <c r="D118" s="5" t="s">
        <v>32</v>
      </c>
      <c r="E118" s="20">
        <f t="shared" ref="E118:I120" si="85">E83+E88+E93+E103+E108+E98+E113</f>
        <v>9847.7000000000007</v>
      </c>
      <c r="F118" s="20">
        <f t="shared" si="85"/>
        <v>0</v>
      </c>
      <c r="G118" s="20">
        <f t="shared" si="85"/>
        <v>0</v>
      </c>
      <c r="H118" s="20">
        <f t="shared" si="85"/>
        <v>0</v>
      </c>
      <c r="I118" s="20">
        <f t="shared" si="85"/>
        <v>0</v>
      </c>
      <c r="J118" s="20">
        <f t="shared" si="57"/>
        <v>9847.7000000000007</v>
      </c>
    </row>
    <row r="119" spans="1:10" s="22" customFormat="1" ht="15.75" x14ac:dyDescent="0.25">
      <c r="A119" s="33"/>
      <c r="B119" s="33"/>
      <c r="C119" s="33"/>
      <c r="D119" s="5" t="s">
        <v>33</v>
      </c>
      <c r="E119" s="20">
        <f t="shared" si="85"/>
        <v>7279.7999999999993</v>
      </c>
      <c r="F119" s="20">
        <f t="shared" si="85"/>
        <v>3805.7</v>
      </c>
      <c r="G119" s="20">
        <f t="shared" si="85"/>
        <v>0</v>
      </c>
      <c r="H119" s="20">
        <f t="shared" si="85"/>
        <v>0</v>
      </c>
      <c r="I119" s="20">
        <f t="shared" si="85"/>
        <v>0</v>
      </c>
      <c r="J119" s="20">
        <f t="shared" si="57"/>
        <v>11085.5</v>
      </c>
    </row>
    <row r="120" spans="1:10" s="22" customFormat="1" ht="15.75" x14ac:dyDescent="0.25">
      <c r="A120" s="33"/>
      <c r="B120" s="33"/>
      <c r="C120" s="33"/>
      <c r="D120" s="5" t="s">
        <v>34</v>
      </c>
      <c r="E120" s="20">
        <f t="shared" si="85"/>
        <v>11129</v>
      </c>
      <c r="F120" s="20">
        <f t="shared" si="85"/>
        <v>11574.4</v>
      </c>
      <c r="G120" s="20">
        <f t="shared" si="85"/>
        <v>11574.4</v>
      </c>
      <c r="H120" s="20">
        <f t="shared" si="85"/>
        <v>11574.4</v>
      </c>
      <c r="I120" s="20">
        <f t="shared" si="85"/>
        <v>11574.4</v>
      </c>
      <c r="J120" s="20">
        <f t="shared" si="57"/>
        <v>57426.600000000006</v>
      </c>
    </row>
    <row r="121" spans="1:10" ht="26.25" customHeight="1" x14ac:dyDescent="0.25">
      <c r="A121" s="33" t="s">
        <v>44</v>
      </c>
      <c r="B121" s="28"/>
      <c r="C121" s="28"/>
      <c r="D121" s="28"/>
      <c r="E121" s="28"/>
      <c r="F121" s="28"/>
      <c r="G121" s="28"/>
      <c r="H121" s="28"/>
      <c r="I121" s="28"/>
      <c r="J121" s="28"/>
    </row>
    <row r="122" spans="1:10" ht="15.75" x14ac:dyDescent="0.25">
      <c r="A122" s="36" t="s">
        <v>16</v>
      </c>
      <c r="B122" s="35" t="s">
        <v>17</v>
      </c>
      <c r="C122" s="28" t="s">
        <v>55</v>
      </c>
      <c r="D122" s="4" t="s">
        <v>30</v>
      </c>
      <c r="E122" s="18">
        <f>SUM(E123:E126)</f>
        <v>6931.2</v>
      </c>
      <c r="F122" s="18">
        <f t="shared" ref="F122:I122" si="86">SUM(F123:F126)</f>
        <v>9213.7000000000007</v>
      </c>
      <c r="G122" s="18">
        <f t="shared" si="86"/>
        <v>9213.7000000000007</v>
      </c>
      <c r="H122" s="18">
        <f t="shared" si="86"/>
        <v>9213.7000000000007</v>
      </c>
      <c r="I122" s="18">
        <f t="shared" si="86"/>
        <v>9213.7000000000007</v>
      </c>
      <c r="J122" s="18">
        <f>SUM(E122:I122)</f>
        <v>43786</v>
      </c>
    </row>
    <row r="123" spans="1:10" ht="15.75" x14ac:dyDescent="0.25">
      <c r="A123" s="36"/>
      <c r="B123" s="35"/>
      <c r="C123" s="28"/>
      <c r="D123" s="4" t="s">
        <v>56</v>
      </c>
      <c r="E123" s="16">
        <v>6359.3</v>
      </c>
      <c r="F123" s="15">
        <v>8213.7000000000007</v>
      </c>
      <c r="G123" s="15">
        <v>8213.7000000000007</v>
      </c>
      <c r="H123" s="15">
        <v>8213.7000000000007</v>
      </c>
      <c r="I123" s="15">
        <v>8213.7000000000007</v>
      </c>
      <c r="J123" s="18">
        <f t="shared" ref="J123:J146" si="87">SUM(E123:I123)</f>
        <v>39214.100000000006</v>
      </c>
    </row>
    <row r="124" spans="1:10" ht="15.75" x14ac:dyDescent="0.25">
      <c r="A124" s="36"/>
      <c r="B124" s="35"/>
      <c r="C124" s="28"/>
      <c r="D124" s="4" t="s">
        <v>32</v>
      </c>
      <c r="E124" s="16">
        <v>0</v>
      </c>
      <c r="F124" s="15">
        <v>0</v>
      </c>
      <c r="G124" s="15">
        <v>0</v>
      </c>
      <c r="H124" s="15">
        <v>0</v>
      </c>
      <c r="I124" s="15">
        <v>0</v>
      </c>
      <c r="J124" s="18">
        <f t="shared" si="87"/>
        <v>0</v>
      </c>
    </row>
    <row r="125" spans="1:10" ht="15.75" x14ac:dyDescent="0.25">
      <c r="A125" s="36"/>
      <c r="B125" s="35"/>
      <c r="C125" s="28"/>
      <c r="D125" s="4" t="s">
        <v>33</v>
      </c>
      <c r="E125" s="16">
        <v>0</v>
      </c>
      <c r="F125" s="15">
        <v>0</v>
      </c>
      <c r="G125" s="15">
        <v>0</v>
      </c>
      <c r="H125" s="15">
        <v>0</v>
      </c>
      <c r="I125" s="15">
        <v>0</v>
      </c>
      <c r="J125" s="18">
        <f t="shared" si="87"/>
        <v>0</v>
      </c>
    </row>
    <row r="126" spans="1:10" ht="15.75" x14ac:dyDescent="0.25">
      <c r="A126" s="36"/>
      <c r="B126" s="35"/>
      <c r="C126" s="28"/>
      <c r="D126" s="4" t="s">
        <v>34</v>
      </c>
      <c r="E126" s="16">
        <v>571.9</v>
      </c>
      <c r="F126" s="15">
        <v>1000</v>
      </c>
      <c r="G126" s="15">
        <v>1000</v>
      </c>
      <c r="H126" s="15">
        <v>1000</v>
      </c>
      <c r="I126" s="15">
        <v>1000</v>
      </c>
      <c r="J126" s="18">
        <f t="shared" si="87"/>
        <v>4571.8999999999996</v>
      </c>
    </row>
    <row r="127" spans="1:10" ht="15.75" x14ac:dyDescent="0.25">
      <c r="A127" s="36" t="s">
        <v>18</v>
      </c>
      <c r="B127" s="36" t="s">
        <v>19</v>
      </c>
      <c r="C127" s="28" t="s">
        <v>55</v>
      </c>
      <c r="D127" s="4" t="s">
        <v>30</v>
      </c>
      <c r="E127" s="18">
        <f>SUM(E128:E131)</f>
        <v>6775.3</v>
      </c>
      <c r="F127" s="18">
        <f t="shared" ref="F127" si="88">SUM(F128:F131)</f>
        <v>1052.5999999999999</v>
      </c>
      <c r="G127" s="18">
        <f t="shared" ref="G127" si="89">SUM(G128:G131)</f>
        <v>3000</v>
      </c>
      <c r="H127" s="18">
        <f t="shared" ref="H127" si="90">SUM(H128:H131)</f>
        <v>3000</v>
      </c>
      <c r="I127" s="18">
        <f t="shared" ref="I127" si="91">SUM(I128:I131)</f>
        <v>3000</v>
      </c>
      <c r="J127" s="18">
        <f t="shared" si="87"/>
        <v>16827.900000000001</v>
      </c>
    </row>
    <row r="128" spans="1:10" ht="15.75" x14ac:dyDescent="0.25">
      <c r="A128" s="36"/>
      <c r="B128" s="36"/>
      <c r="C128" s="28"/>
      <c r="D128" s="4" t="s">
        <v>56</v>
      </c>
      <c r="E128" s="16">
        <f>741.3+241.4</f>
        <v>982.69999999999993</v>
      </c>
      <c r="F128" s="15">
        <v>52.6</v>
      </c>
      <c r="G128" s="15">
        <v>3000</v>
      </c>
      <c r="H128" s="15">
        <v>3000</v>
      </c>
      <c r="I128" s="15">
        <v>3000</v>
      </c>
      <c r="J128" s="18">
        <f t="shared" si="87"/>
        <v>10035.299999999999</v>
      </c>
    </row>
    <row r="129" spans="1:10" ht="15.75" x14ac:dyDescent="0.25">
      <c r="A129" s="36"/>
      <c r="B129" s="36"/>
      <c r="C129" s="28"/>
      <c r="D129" s="4" t="s">
        <v>32</v>
      </c>
      <c r="E129" s="16">
        <v>5503</v>
      </c>
      <c r="F129" s="15">
        <v>0</v>
      </c>
      <c r="G129" s="15">
        <v>0</v>
      </c>
      <c r="H129" s="15">
        <v>0</v>
      </c>
      <c r="I129" s="15">
        <v>0</v>
      </c>
      <c r="J129" s="18">
        <f t="shared" si="87"/>
        <v>5503</v>
      </c>
    </row>
    <row r="130" spans="1:10" ht="15.75" x14ac:dyDescent="0.25">
      <c r="A130" s="36"/>
      <c r="B130" s="36"/>
      <c r="C130" s="28"/>
      <c r="D130" s="4" t="s">
        <v>33</v>
      </c>
      <c r="E130" s="16">
        <v>289.60000000000002</v>
      </c>
      <c r="F130" s="15">
        <v>1000</v>
      </c>
      <c r="G130" s="15">
        <v>0</v>
      </c>
      <c r="H130" s="15">
        <v>0</v>
      </c>
      <c r="I130" s="15">
        <v>0</v>
      </c>
      <c r="J130" s="18">
        <f t="shared" si="87"/>
        <v>1289.5999999999999</v>
      </c>
    </row>
    <row r="131" spans="1:10" ht="15.75" x14ac:dyDescent="0.25">
      <c r="A131" s="36"/>
      <c r="B131" s="36"/>
      <c r="C131" s="28"/>
      <c r="D131" s="4" t="s">
        <v>34</v>
      </c>
      <c r="E131" s="16">
        <v>0</v>
      </c>
      <c r="F131" s="15">
        <v>0</v>
      </c>
      <c r="G131" s="15">
        <v>0</v>
      </c>
      <c r="H131" s="15">
        <v>0</v>
      </c>
      <c r="I131" s="15">
        <v>0</v>
      </c>
      <c r="J131" s="18">
        <f t="shared" si="87"/>
        <v>0</v>
      </c>
    </row>
    <row r="132" spans="1:10" ht="15.75" x14ac:dyDescent="0.25">
      <c r="A132" s="36" t="s">
        <v>62</v>
      </c>
      <c r="B132" s="37" t="s">
        <v>82</v>
      </c>
      <c r="C132" s="28" t="s">
        <v>55</v>
      </c>
      <c r="D132" s="4" t="s">
        <v>30</v>
      </c>
      <c r="E132" s="18">
        <f>SUM(E133:E136)</f>
        <v>5895.3</v>
      </c>
      <c r="F132" s="18">
        <f t="shared" ref="F132" si="92">SUM(F133:F136)</f>
        <v>1444.2</v>
      </c>
      <c r="G132" s="18">
        <f t="shared" ref="G132" si="93">SUM(G133:G136)</f>
        <v>0</v>
      </c>
      <c r="H132" s="18">
        <f t="shared" ref="H132" si="94">SUM(H133:H136)</f>
        <v>0</v>
      </c>
      <c r="I132" s="18">
        <f t="shared" ref="I132" si="95">SUM(I133:I136)</f>
        <v>0</v>
      </c>
      <c r="J132" s="18">
        <f t="shared" si="87"/>
        <v>7339.5</v>
      </c>
    </row>
    <row r="133" spans="1:10" ht="15.75" x14ac:dyDescent="0.25">
      <c r="A133" s="36"/>
      <c r="B133" s="38"/>
      <c r="C133" s="28"/>
      <c r="D133" s="4" t="s">
        <v>56</v>
      </c>
      <c r="E133" s="16">
        <v>1927</v>
      </c>
      <c r="F133" s="15">
        <v>1444.2</v>
      </c>
      <c r="G133" s="15">
        <v>0</v>
      </c>
      <c r="H133" s="15">
        <v>0</v>
      </c>
      <c r="I133" s="15">
        <v>0</v>
      </c>
      <c r="J133" s="18">
        <f t="shared" si="87"/>
        <v>3371.2</v>
      </c>
    </row>
    <row r="134" spans="1:10" ht="15.75" x14ac:dyDescent="0.25">
      <c r="A134" s="36"/>
      <c r="B134" s="38"/>
      <c r="C134" s="28"/>
      <c r="D134" s="4" t="s">
        <v>32</v>
      </c>
      <c r="E134" s="16">
        <v>0</v>
      </c>
      <c r="F134" s="15">
        <v>0</v>
      </c>
      <c r="G134" s="15">
        <v>0</v>
      </c>
      <c r="H134" s="15">
        <v>0</v>
      </c>
      <c r="I134" s="15">
        <v>0</v>
      </c>
      <c r="J134" s="18">
        <f t="shared" si="87"/>
        <v>0</v>
      </c>
    </row>
    <row r="135" spans="1:10" ht="15.75" x14ac:dyDescent="0.25">
      <c r="A135" s="36"/>
      <c r="B135" s="38"/>
      <c r="C135" s="28"/>
      <c r="D135" s="4" t="s">
        <v>33</v>
      </c>
      <c r="E135" s="15">
        <f>3968.3</f>
        <v>3968.3</v>
      </c>
      <c r="F135" s="15">
        <v>0</v>
      </c>
      <c r="G135" s="15">
        <v>0</v>
      </c>
      <c r="H135" s="15">
        <v>0</v>
      </c>
      <c r="I135" s="15">
        <v>0</v>
      </c>
      <c r="J135" s="18">
        <f t="shared" si="87"/>
        <v>3968.3</v>
      </c>
    </row>
    <row r="136" spans="1:10" ht="15.75" x14ac:dyDescent="0.25">
      <c r="A136" s="36"/>
      <c r="B136" s="39"/>
      <c r="C136" s="28"/>
      <c r="D136" s="4" t="s">
        <v>34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8">
        <f t="shared" si="87"/>
        <v>0</v>
      </c>
    </row>
    <row r="137" spans="1:10" ht="15.75" x14ac:dyDescent="0.25">
      <c r="A137" s="37" t="s">
        <v>74</v>
      </c>
      <c r="B137" s="37" t="s">
        <v>71</v>
      </c>
      <c r="C137" s="28" t="s">
        <v>54</v>
      </c>
      <c r="D137" s="4" t="s">
        <v>30</v>
      </c>
      <c r="E137" s="18">
        <f>SUM(E138:E141)</f>
        <v>250</v>
      </c>
      <c r="F137" s="18">
        <f t="shared" ref="F137" si="96">SUM(F138:F141)</f>
        <v>0</v>
      </c>
      <c r="G137" s="18">
        <f t="shared" ref="G137" si="97">SUM(G138:G141)</f>
        <v>0</v>
      </c>
      <c r="H137" s="18">
        <f t="shared" ref="H137" si="98">SUM(H138:H141)</f>
        <v>0</v>
      </c>
      <c r="I137" s="18">
        <f t="shared" ref="I137" si="99">SUM(I138:I141)</f>
        <v>0</v>
      </c>
      <c r="J137" s="18">
        <f t="shared" si="87"/>
        <v>250</v>
      </c>
    </row>
    <row r="138" spans="1:10" ht="15.75" x14ac:dyDescent="0.25">
      <c r="A138" s="38"/>
      <c r="B138" s="38"/>
      <c r="C138" s="28"/>
      <c r="D138" s="4" t="s">
        <v>56</v>
      </c>
      <c r="E138" s="15">
        <v>75</v>
      </c>
      <c r="F138" s="15">
        <v>0</v>
      </c>
      <c r="G138" s="15">
        <v>0</v>
      </c>
      <c r="H138" s="15">
        <v>0</v>
      </c>
      <c r="I138" s="15">
        <v>0</v>
      </c>
      <c r="J138" s="18">
        <f t="shared" si="87"/>
        <v>75</v>
      </c>
    </row>
    <row r="139" spans="1:10" ht="15.75" x14ac:dyDescent="0.25">
      <c r="A139" s="38"/>
      <c r="B139" s="38"/>
      <c r="C139" s="28"/>
      <c r="D139" s="4" t="s">
        <v>32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8">
        <f t="shared" si="87"/>
        <v>0</v>
      </c>
    </row>
    <row r="140" spans="1:10" ht="15.75" x14ac:dyDescent="0.25">
      <c r="A140" s="38"/>
      <c r="B140" s="38"/>
      <c r="C140" s="28"/>
      <c r="D140" s="4" t="s">
        <v>33</v>
      </c>
      <c r="E140" s="15">
        <v>175</v>
      </c>
      <c r="F140" s="15">
        <v>0</v>
      </c>
      <c r="G140" s="15">
        <v>0</v>
      </c>
      <c r="H140" s="15">
        <v>0</v>
      </c>
      <c r="I140" s="15">
        <v>0</v>
      </c>
      <c r="J140" s="18">
        <f t="shared" si="87"/>
        <v>175</v>
      </c>
    </row>
    <row r="141" spans="1:10" ht="15.75" x14ac:dyDescent="0.25">
      <c r="A141" s="39"/>
      <c r="B141" s="39"/>
      <c r="C141" s="28"/>
      <c r="D141" s="4" t="s">
        <v>34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8">
        <f t="shared" si="87"/>
        <v>0</v>
      </c>
    </row>
    <row r="142" spans="1:10" s="22" customFormat="1" ht="15.75" x14ac:dyDescent="0.25">
      <c r="A142" s="33" t="s">
        <v>39</v>
      </c>
      <c r="B142" s="33"/>
      <c r="C142" s="33" t="s">
        <v>55</v>
      </c>
      <c r="D142" s="5" t="s">
        <v>30</v>
      </c>
      <c r="E142" s="20">
        <f>SUM(E143:E146)</f>
        <v>19851.800000000003</v>
      </c>
      <c r="F142" s="20">
        <f t="shared" ref="F142" si="100">SUM(F143:F146)</f>
        <v>11710.500000000002</v>
      </c>
      <c r="G142" s="20">
        <f t="shared" ref="G142" si="101">SUM(G143:G146)</f>
        <v>12213.7</v>
      </c>
      <c r="H142" s="20">
        <f t="shared" ref="H142" si="102">SUM(H143:H146)</f>
        <v>12213.7</v>
      </c>
      <c r="I142" s="20">
        <f t="shared" ref="I142" si="103">SUM(I143:I146)</f>
        <v>12213.7</v>
      </c>
      <c r="J142" s="20">
        <f t="shared" si="87"/>
        <v>68203.399999999994</v>
      </c>
    </row>
    <row r="143" spans="1:10" s="22" customFormat="1" ht="15.75" x14ac:dyDescent="0.25">
      <c r="A143" s="33"/>
      <c r="B143" s="33"/>
      <c r="C143" s="33"/>
      <c r="D143" s="5" t="s">
        <v>56</v>
      </c>
      <c r="E143" s="20">
        <f>E123+E128+E133+E138</f>
        <v>9344</v>
      </c>
      <c r="F143" s="20">
        <f t="shared" ref="F143:I143" si="104">F123+F128+F133+F138</f>
        <v>9710.5000000000018</v>
      </c>
      <c r="G143" s="20">
        <f t="shared" si="104"/>
        <v>11213.7</v>
      </c>
      <c r="H143" s="20">
        <f t="shared" si="104"/>
        <v>11213.7</v>
      </c>
      <c r="I143" s="20">
        <f t="shared" si="104"/>
        <v>11213.7</v>
      </c>
      <c r="J143" s="20">
        <f t="shared" si="87"/>
        <v>52695.600000000006</v>
      </c>
    </row>
    <row r="144" spans="1:10" s="22" customFormat="1" ht="15.75" x14ac:dyDescent="0.25">
      <c r="A144" s="33"/>
      <c r="B144" s="33"/>
      <c r="C144" s="33"/>
      <c r="D144" s="5" t="s">
        <v>32</v>
      </c>
      <c r="E144" s="20">
        <f t="shared" ref="E144:I146" si="105">E124+E129+E134+E139</f>
        <v>5503</v>
      </c>
      <c r="F144" s="20">
        <f t="shared" si="105"/>
        <v>0</v>
      </c>
      <c r="G144" s="20">
        <f t="shared" si="105"/>
        <v>0</v>
      </c>
      <c r="H144" s="20">
        <f t="shared" si="105"/>
        <v>0</v>
      </c>
      <c r="I144" s="20">
        <f t="shared" si="105"/>
        <v>0</v>
      </c>
      <c r="J144" s="20">
        <f t="shared" si="87"/>
        <v>5503</v>
      </c>
    </row>
    <row r="145" spans="1:10" s="22" customFormat="1" ht="15.75" x14ac:dyDescent="0.25">
      <c r="A145" s="33"/>
      <c r="B145" s="33"/>
      <c r="C145" s="33"/>
      <c r="D145" s="5" t="s">
        <v>33</v>
      </c>
      <c r="E145" s="20">
        <f t="shared" si="105"/>
        <v>4432.9000000000005</v>
      </c>
      <c r="F145" s="20">
        <f t="shared" si="105"/>
        <v>1000</v>
      </c>
      <c r="G145" s="20">
        <f t="shared" si="105"/>
        <v>0</v>
      </c>
      <c r="H145" s="20">
        <f t="shared" si="105"/>
        <v>0</v>
      </c>
      <c r="I145" s="20">
        <f t="shared" si="105"/>
        <v>0</v>
      </c>
      <c r="J145" s="20">
        <f t="shared" si="87"/>
        <v>5432.9000000000005</v>
      </c>
    </row>
    <row r="146" spans="1:10" s="22" customFormat="1" ht="15.75" x14ac:dyDescent="0.25">
      <c r="A146" s="33"/>
      <c r="B146" s="33"/>
      <c r="C146" s="33"/>
      <c r="D146" s="5" t="s">
        <v>34</v>
      </c>
      <c r="E146" s="20">
        <f t="shared" si="105"/>
        <v>571.9</v>
      </c>
      <c r="F146" s="20">
        <f t="shared" si="105"/>
        <v>1000</v>
      </c>
      <c r="G146" s="20">
        <f t="shared" si="105"/>
        <v>1000</v>
      </c>
      <c r="H146" s="20">
        <f t="shared" si="105"/>
        <v>1000</v>
      </c>
      <c r="I146" s="20">
        <f t="shared" si="105"/>
        <v>1000</v>
      </c>
      <c r="J146" s="20">
        <f t="shared" si="87"/>
        <v>4571.8999999999996</v>
      </c>
    </row>
    <row r="147" spans="1:10" ht="21" customHeight="1" x14ac:dyDescent="0.25">
      <c r="A147" s="33" t="s">
        <v>45</v>
      </c>
      <c r="B147" s="28"/>
      <c r="C147" s="28"/>
      <c r="D147" s="28"/>
      <c r="E147" s="28"/>
      <c r="F147" s="28"/>
      <c r="G147" s="28"/>
      <c r="H147" s="28"/>
      <c r="I147" s="28"/>
      <c r="J147" s="28"/>
    </row>
    <row r="148" spans="1:10" ht="18" customHeight="1" x14ac:dyDescent="0.25">
      <c r="A148" s="36" t="s">
        <v>20</v>
      </c>
      <c r="B148" s="35" t="s">
        <v>91</v>
      </c>
      <c r="C148" s="28" t="s">
        <v>55</v>
      </c>
      <c r="D148" s="4" t="s">
        <v>30</v>
      </c>
      <c r="E148" s="18">
        <f>SUM(E149:E152)</f>
        <v>70358.099999999991</v>
      </c>
      <c r="F148" s="18">
        <f t="shared" ref="F148:I148" si="106">SUM(F149:F152)</f>
        <v>76806.100000000006</v>
      </c>
      <c r="G148" s="18">
        <f t="shared" si="106"/>
        <v>76057.8</v>
      </c>
      <c r="H148" s="18">
        <f t="shared" si="106"/>
        <v>76057.8</v>
      </c>
      <c r="I148" s="18">
        <f t="shared" si="106"/>
        <v>76057.8</v>
      </c>
      <c r="J148" s="18">
        <f>SUM(E148:I148)</f>
        <v>375337.6</v>
      </c>
    </row>
    <row r="149" spans="1:10" ht="15.75" x14ac:dyDescent="0.25">
      <c r="A149" s="36"/>
      <c r="B149" s="35"/>
      <c r="C149" s="28"/>
      <c r="D149" s="4" t="s">
        <v>56</v>
      </c>
      <c r="E149" s="16">
        <v>56814.7</v>
      </c>
      <c r="F149" s="15">
        <v>63120.1</v>
      </c>
      <c r="G149" s="15">
        <v>62371.8</v>
      </c>
      <c r="H149" s="15">
        <v>62371.8</v>
      </c>
      <c r="I149" s="15">
        <v>62371.8</v>
      </c>
      <c r="J149" s="18">
        <f t="shared" ref="J149:J197" si="107">SUM(E149:I149)</f>
        <v>307050.19999999995</v>
      </c>
    </row>
    <row r="150" spans="1:10" ht="15.75" x14ac:dyDescent="0.25">
      <c r="A150" s="36"/>
      <c r="B150" s="35"/>
      <c r="C150" s="28"/>
      <c r="D150" s="4" t="s">
        <v>32</v>
      </c>
      <c r="E150" s="16">
        <v>0</v>
      </c>
      <c r="F150" s="15">
        <v>0</v>
      </c>
      <c r="G150" s="15">
        <v>0</v>
      </c>
      <c r="H150" s="15">
        <v>0</v>
      </c>
      <c r="I150" s="15">
        <v>0</v>
      </c>
      <c r="J150" s="18">
        <f t="shared" si="107"/>
        <v>0</v>
      </c>
    </row>
    <row r="151" spans="1:10" ht="15.75" x14ac:dyDescent="0.25">
      <c r="A151" s="36"/>
      <c r="B151" s="35"/>
      <c r="C151" s="28"/>
      <c r="D151" s="4" t="s">
        <v>33</v>
      </c>
      <c r="E151" s="16">
        <v>0</v>
      </c>
      <c r="F151" s="15">
        <v>0</v>
      </c>
      <c r="G151" s="15">
        <v>0</v>
      </c>
      <c r="H151" s="15">
        <v>0</v>
      </c>
      <c r="I151" s="15">
        <v>0</v>
      </c>
      <c r="J151" s="18">
        <f t="shared" si="107"/>
        <v>0</v>
      </c>
    </row>
    <row r="152" spans="1:10" ht="15.75" x14ac:dyDescent="0.25">
      <c r="A152" s="36"/>
      <c r="B152" s="35"/>
      <c r="C152" s="28"/>
      <c r="D152" s="4" t="s">
        <v>34</v>
      </c>
      <c r="E152" s="16">
        <v>13543.4</v>
      </c>
      <c r="F152" s="15">
        <v>13686</v>
      </c>
      <c r="G152" s="15">
        <v>13686</v>
      </c>
      <c r="H152" s="15">
        <v>13686</v>
      </c>
      <c r="I152" s="15">
        <v>13686</v>
      </c>
      <c r="J152" s="18">
        <f t="shared" si="107"/>
        <v>68287.399999999994</v>
      </c>
    </row>
    <row r="153" spans="1:10" ht="15.75" x14ac:dyDescent="0.25">
      <c r="A153" s="36" t="s">
        <v>21</v>
      </c>
      <c r="B153" s="35" t="s">
        <v>22</v>
      </c>
      <c r="C153" s="28" t="s">
        <v>55</v>
      </c>
      <c r="D153" s="4" t="s">
        <v>30</v>
      </c>
      <c r="E153" s="18">
        <f>SUM(E154:E157)</f>
        <v>12432.2</v>
      </c>
      <c r="F153" s="18">
        <f t="shared" ref="F153" si="108">SUM(F154:F157)</f>
        <v>5955.1</v>
      </c>
      <c r="G153" s="18">
        <f t="shared" ref="G153" si="109">SUM(G154:G157)</f>
        <v>9969.2000000000007</v>
      </c>
      <c r="H153" s="18">
        <f t="shared" ref="H153" si="110">SUM(H154:H157)</f>
        <v>10069.200000000001</v>
      </c>
      <c r="I153" s="18">
        <f t="shared" ref="I153" si="111">SUM(I154:I157)</f>
        <v>10069.200000000001</v>
      </c>
      <c r="J153" s="18">
        <f t="shared" si="107"/>
        <v>48494.900000000009</v>
      </c>
    </row>
    <row r="154" spans="1:10" ht="15.75" x14ac:dyDescent="0.25">
      <c r="A154" s="36"/>
      <c r="B154" s="35"/>
      <c r="C154" s="28"/>
      <c r="D154" s="4" t="s">
        <v>56</v>
      </c>
      <c r="E154" s="16">
        <v>12432.2</v>
      </c>
      <c r="F154" s="15">
        <v>811.5</v>
      </c>
      <c r="G154" s="15">
        <v>7746.9</v>
      </c>
      <c r="H154" s="15">
        <v>7846.9</v>
      </c>
      <c r="I154" s="15">
        <v>7846.9</v>
      </c>
      <c r="J154" s="18">
        <f t="shared" si="107"/>
        <v>36684.400000000001</v>
      </c>
    </row>
    <row r="155" spans="1:10" ht="15.75" x14ac:dyDescent="0.25">
      <c r="A155" s="36"/>
      <c r="B155" s="35"/>
      <c r="C155" s="28"/>
      <c r="D155" s="4" t="s">
        <v>32</v>
      </c>
      <c r="E155" s="16">
        <v>0</v>
      </c>
      <c r="F155" s="15">
        <v>0</v>
      </c>
      <c r="G155" s="15">
        <v>0</v>
      </c>
      <c r="H155" s="15">
        <v>0</v>
      </c>
      <c r="I155" s="15">
        <v>0</v>
      </c>
      <c r="J155" s="18">
        <f t="shared" si="107"/>
        <v>0</v>
      </c>
    </row>
    <row r="156" spans="1:10" ht="15.75" x14ac:dyDescent="0.25">
      <c r="A156" s="36"/>
      <c r="B156" s="35"/>
      <c r="C156" s="28"/>
      <c r="D156" s="4" t="s">
        <v>33</v>
      </c>
      <c r="E156" s="16">
        <v>0</v>
      </c>
      <c r="F156" s="15">
        <v>5143.6000000000004</v>
      </c>
      <c r="G156" s="15">
        <v>2222.3000000000002</v>
      </c>
      <c r="H156" s="15">
        <v>2222.3000000000002</v>
      </c>
      <c r="I156" s="15">
        <v>2222.3000000000002</v>
      </c>
      <c r="J156" s="18">
        <f t="shared" si="107"/>
        <v>11810.5</v>
      </c>
    </row>
    <row r="157" spans="1:10" ht="15.75" x14ac:dyDescent="0.25">
      <c r="A157" s="36"/>
      <c r="B157" s="35"/>
      <c r="C157" s="28"/>
      <c r="D157" s="4" t="s">
        <v>34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8">
        <f t="shared" si="107"/>
        <v>0</v>
      </c>
    </row>
    <row r="158" spans="1:10" ht="15.75" x14ac:dyDescent="0.25">
      <c r="A158" s="37" t="s">
        <v>75</v>
      </c>
      <c r="B158" s="45" t="s">
        <v>99</v>
      </c>
      <c r="C158" s="28" t="s">
        <v>54</v>
      </c>
      <c r="D158" s="4" t="s">
        <v>30</v>
      </c>
      <c r="E158" s="18">
        <f>SUM(E159:E162)</f>
        <v>817.40000000000009</v>
      </c>
      <c r="F158" s="18">
        <f t="shared" ref="F158" si="112">SUM(F159:F162)</f>
        <v>1499.7</v>
      </c>
      <c r="G158" s="18">
        <f t="shared" ref="G158" si="113">SUM(G159:G162)</f>
        <v>1110.8</v>
      </c>
      <c r="H158" s="18">
        <f t="shared" ref="H158" si="114">SUM(H159:H162)</f>
        <v>1110.8</v>
      </c>
      <c r="I158" s="18">
        <f t="shared" ref="I158" si="115">SUM(I159:I162)</f>
        <v>1110.8</v>
      </c>
      <c r="J158" s="18">
        <f t="shared" si="107"/>
        <v>5649.5000000000009</v>
      </c>
    </row>
    <row r="159" spans="1:10" ht="15.75" x14ac:dyDescent="0.25">
      <c r="A159" s="38"/>
      <c r="B159" s="45"/>
      <c r="C159" s="28"/>
      <c r="D159" s="4" t="s">
        <v>56</v>
      </c>
      <c r="E159" s="23">
        <f>E164+E169</f>
        <v>81.7</v>
      </c>
      <c r="F159" s="23">
        <f t="shared" ref="F159:I159" si="116">F164+F169</f>
        <v>150</v>
      </c>
      <c r="G159" s="23">
        <f t="shared" si="116"/>
        <v>111.1</v>
      </c>
      <c r="H159" s="23">
        <f t="shared" si="116"/>
        <v>111.1</v>
      </c>
      <c r="I159" s="23">
        <f t="shared" si="116"/>
        <v>111.1</v>
      </c>
      <c r="J159" s="18">
        <f t="shared" si="107"/>
        <v>565</v>
      </c>
    </row>
    <row r="160" spans="1:10" ht="15.75" x14ac:dyDescent="0.25">
      <c r="A160" s="38"/>
      <c r="B160" s="45"/>
      <c r="C160" s="28"/>
      <c r="D160" s="4" t="s">
        <v>32</v>
      </c>
      <c r="E160" s="23">
        <f t="shared" ref="E160:I162" si="117">E165+E170</f>
        <v>0</v>
      </c>
      <c r="F160" s="23">
        <f t="shared" si="117"/>
        <v>0</v>
      </c>
      <c r="G160" s="23">
        <f t="shared" si="117"/>
        <v>0</v>
      </c>
      <c r="H160" s="23">
        <f t="shared" si="117"/>
        <v>0</v>
      </c>
      <c r="I160" s="23">
        <f t="shared" si="117"/>
        <v>0</v>
      </c>
      <c r="J160" s="18">
        <f t="shared" si="107"/>
        <v>0</v>
      </c>
    </row>
    <row r="161" spans="1:10" ht="15.75" x14ac:dyDescent="0.25">
      <c r="A161" s="38"/>
      <c r="B161" s="45"/>
      <c r="C161" s="28"/>
      <c r="D161" s="4" t="s">
        <v>33</v>
      </c>
      <c r="E161" s="23">
        <f t="shared" si="117"/>
        <v>735.7</v>
      </c>
      <c r="F161" s="23">
        <f t="shared" si="117"/>
        <v>1349.7</v>
      </c>
      <c r="G161" s="23">
        <f t="shared" si="117"/>
        <v>999.7</v>
      </c>
      <c r="H161" s="23">
        <f t="shared" si="117"/>
        <v>999.7</v>
      </c>
      <c r="I161" s="23">
        <f t="shared" si="117"/>
        <v>999.7</v>
      </c>
      <c r="J161" s="18">
        <f t="shared" si="107"/>
        <v>5084.5</v>
      </c>
    </row>
    <row r="162" spans="1:10" ht="15.75" x14ac:dyDescent="0.25">
      <c r="A162" s="39"/>
      <c r="B162" s="45"/>
      <c r="C162" s="28"/>
      <c r="D162" s="4" t="s">
        <v>34</v>
      </c>
      <c r="E162" s="23">
        <f t="shared" si="117"/>
        <v>0</v>
      </c>
      <c r="F162" s="23">
        <f t="shared" si="117"/>
        <v>0</v>
      </c>
      <c r="G162" s="23">
        <f t="shared" si="117"/>
        <v>0</v>
      </c>
      <c r="H162" s="23">
        <f t="shared" si="117"/>
        <v>0</v>
      </c>
      <c r="I162" s="23">
        <f t="shared" si="117"/>
        <v>0</v>
      </c>
      <c r="J162" s="18">
        <f t="shared" si="107"/>
        <v>0</v>
      </c>
    </row>
    <row r="163" spans="1:10" ht="15.75" x14ac:dyDescent="0.25">
      <c r="A163" s="26" t="s">
        <v>97</v>
      </c>
      <c r="B163" s="29" t="s">
        <v>76</v>
      </c>
      <c r="C163" s="28" t="s">
        <v>54</v>
      </c>
      <c r="D163" s="17" t="s">
        <v>30</v>
      </c>
      <c r="E163" s="18">
        <f>SUM(E164:E167)</f>
        <v>817.40000000000009</v>
      </c>
      <c r="F163" s="18">
        <f t="shared" ref="F163" si="118">SUM(F164:F167)</f>
        <v>1110.8</v>
      </c>
      <c r="G163" s="18">
        <f t="shared" ref="G163" si="119">SUM(G164:G167)</f>
        <v>1110.8</v>
      </c>
      <c r="H163" s="18">
        <f t="shared" ref="H163" si="120">SUM(H164:H167)</f>
        <v>1110.8</v>
      </c>
      <c r="I163" s="18">
        <f t="shared" ref="I163" si="121">SUM(I164:I167)</f>
        <v>1110.8</v>
      </c>
      <c r="J163" s="18">
        <f t="shared" si="107"/>
        <v>5260.6</v>
      </c>
    </row>
    <row r="164" spans="1:10" ht="15.75" x14ac:dyDescent="0.25">
      <c r="A164" s="26"/>
      <c r="B164" s="29"/>
      <c r="C164" s="28"/>
      <c r="D164" s="17" t="s">
        <v>56</v>
      </c>
      <c r="E164" s="15">
        <v>81.7</v>
      </c>
      <c r="F164" s="15">
        <v>111.1</v>
      </c>
      <c r="G164" s="15">
        <v>111.1</v>
      </c>
      <c r="H164" s="15">
        <v>111.1</v>
      </c>
      <c r="I164" s="15">
        <v>111.1</v>
      </c>
      <c r="J164" s="18">
        <f t="shared" si="107"/>
        <v>526.1</v>
      </c>
    </row>
    <row r="165" spans="1:10" ht="15.75" x14ac:dyDescent="0.25">
      <c r="A165" s="26"/>
      <c r="B165" s="29"/>
      <c r="C165" s="28"/>
      <c r="D165" s="17" t="s">
        <v>32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8">
        <f t="shared" si="107"/>
        <v>0</v>
      </c>
    </row>
    <row r="166" spans="1:10" ht="15.75" x14ac:dyDescent="0.25">
      <c r="A166" s="26"/>
      <c r="B166" s="29"/>
      <c r="C166" s="28"/>
      <c r="D166" s="17" t="s">
        <v>33</v>
      </c>
      <c r="E166" s="15">
        <v>735.7</v>
      </c>
      <c r="F166" s="15">
        <v>999.7</v>
      </c>
      <c r="G166" s="15">
        <v>999.7</v>
      </c>
      <c r="H166" s="15">
        <v>999.7</v>
      </c>
      <c r="I166" s="15">
        <v>999.7</v>
      </c>
      <c r="J166" s="18">
        <f t="shared" si="107"/>
        <v>4734.5</v>
      </c>
    </row>
    <row r="167" spans="1:10" ht="15.75" x14ac:dyDescent="0.25">
      <c r="A167" s="26"/>
      <c r="B167" s="29"/>
      <c r="C167" s="28"/>
      <c r="D167" s="17" t="s">
        <v>34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8">
        <f t="shared" si="107"/>
        <v>0</v>
      </c>
    </row>
    <row r="168" spans="1:10" ht="15.75" x14ac:dyDescent="0.25">
      <c r="A168" s="26" t="s">
        <v>98</v>
      </c>
      <c r="B168" s="29" t="s">
        <v>95</v>
      </c>
      <c r="C168" s="30" t="s">
        <v>54</v>
      </c>
      <c r="D168" s="6" t="s">
        <v>30</v>
      </c>
      <c r="E168" s="18">
        <f>SUM(E169:E172)</f>
        <v>0</v>
      </c>
      <c r="F168" s="18">
        <f t="shared" ref="F168" si="122">SUM(F169:F172)</f>
        <v>388.9</v>
      </c>
      <c r="G168" s="18">
        <f t="shared" ref="G168" si="123">SUM(G169:G172)</f>
        <v>0</v>
      </c>
      <c r="H168" s="18">
        <f t="shared" ref="H168" si="124">SUM(H169:H172)</f>
        <v>0</v>
      </c>
      <c r="I168" s="18">
        <f t="shared" ref="I168" si="125">SUM(I169:I172)</f>
        <v>0</v>
      </c>
      <c r="J168" s="18">
        <f t="shared" si="107"/>
        <v>388.9</v>
      </c>
    </row>
    <row r="169" spans="1:10" ht="15.75" x14ac:dyDescent="0.25">
      <c r="A169" s="26"/>
      <c r="B169" s="29"/>
      <c r="C169" s="30"/>
      <c r="D169" s="6" t="s">
        <v>56</v>
      </c>
      <c r="E169" s="15">
        <v>0</v>
      </c>
      <c r="F169" s="15">
        <v>38.9</v>
      </c>
      <c r="G169" s="15">
        <v>0</v>
      </c>
      <c r="H169" s="15">
        <v>0</v>
      </c>
      <c r="I169" s="15">
        <v>0</v>
      </c>
      <c r="J169" s="18">
        <f t="shared" si="107"/>
        <v>38.9</v>
      </c>
    </row>
    <row r="170" spans="1:10" ht="15.75" x14ac:dyDescent="0.25">
      <c r="A170" s="26"/>
      <c r="B170" s="29"/>
      <c r="C170" s="30"/>
      <c r="D170" s="6" t="s">
        <v>32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8">
        <f t="shared" si="107"/>
        <v>0</v>
      </c>
    </row>
    <row r="171" spans="1:10" ht="15.75" x14ac:dyDescent="0.25">
      <c r="A171" s="26"/>
      <c r="B171" s="29"/>
      <c r="C171" s="30"/>
      <c r="D171" s="6" t="s">
        <v>33</v>
      </c>
      <c r="E171" s="15">
        <v>0</v>
      </c>
      <c r="F171" s="15">
        <v>350</v>
      </c>
      <c r="G171" s="15">
        <v>0</v>
      </c>
      <c r="H171" s="15">
        <v>0</v>
      </c>
      <c r="I171" s="15">
        <v>0</v>
      </c>
      <c r="J171" s="18">
        <f t="shared" si="107"/>
        <v>350</v>
      </c>
    </row>
    <row r="172" spans="1:10" ht="15.75" x14ac:dyDescent="0.25">
      <c r="A172" s="26"/>
      <c r="B172" s="29"/>
      <c r="C172" s="30"/>
      <c r="D172" s="6" t="s">
        <v>34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8">
        <f t="shared" si="107"/>
        <v>0</v>
      </c>
    </row>
    <row r="173" spans="1:10" ht="15.75" x14ac:dyDescent="0.25">
      <c r="A173" s="36" t="s">
        <v>64</v>
      </c>
      <c r="B173" s="35" t="s">
        <v>63</v>
      </c>
      <c r="C173" s="28" t="s">
        <v>54</v>
      </c>
      <c r="D173" s="4" t="s">
        <v>30</v>
      </c>
      <c r="E173" s="18">
        <f>SUM(E174:E177)</f>
        <v>666.7</v>
      </c>
      <c r="F173" s="18">
        <f t="shared" ref="F173" si="126">SUM(F174:F177)</f>
        <v>1000</v>
      </c>
      <c r="G173" s="18">
        <f t="shared" ref="G173" si="127">SUM(G174:G177)</f>
        <v>666.7</v>
      </c>
      <c r="H173" s="18">
        <f t="shared" ref="H173" si="128">SUM(H174:H177)</f>
        <v>666.7</v>
      </c>
      <c r="I173" s="18">
        <f t="shared" ref="I173" si="129">SUM(I174:I177)</f>
        <v>666.7</v>
      </c>
      <c r="J173" s="18">
        <f t="shared" si="107"/>
        <v>3666.8</v>
      </c>
    </row>
    <row r="174" spans="1:10" ht="15.75" x14ac:dyDescent="0.25">
      <c r="A174" s="36"/>
      <c r="B174" s="35"/>
      <c r="C174" s="28"/>
      <c r="D174" s="4" t="s">
        <v>56</v>
      </c>
      <c r="E174" s="15">
        <v>66.7</v>
      </c>
      <c r="F174" s="15">
        <v>100</v>
      </c>
      <c r="G174" s="15">
        <v>66.7</v>
      </c>
      <c r="H174" s="15">
        <v>66.7</v>
      </c>
      <c r="I174" s="15">
        <v>66.7</v>
      </c>
      <c r="J174" s="18">
        <f t="shared" si="107"/>
        <v>366.79999999999995</v>
      </c>
    </row>
    <row r="175" spans="1:10" ht="15.75" x14ac:dyDescent="0.25">
      <c r="A175" s="36"/>
      <c r="B175" s="35"/>
      <c r="C175" s="28"/>
      <c r="D175" s="4" t="s">
        <v>32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8">
        <f t="shared" si="107"/>
        <v>0</v>
      </c>
    </row>
    <row r="176" spans="1:10" ht="15.75" x14ac:dyDescent="0.25">
      <c r="A176" s="36"/>
      <c r="B176" s="35"/>
      <c r="C176" s="28"/>
      <c r="D176" s="4" t="s">
        <v>33</v>
      </c>
      <c r="E176" s="15">
        <v>600</v>
      </c>
      <c r="F176" s="15">
        <v>900</v>
      </c>
      <c r="G176" s="15">
        <v>600</v>
      </c>
      <c r="H176" s="15">
        <v>600</v>
      </c>
      <c r="I176" s="15">
        <v>600</v>
      </c>
      <c r="J176" s="18">
        <f t="shared" si="107"/>
        <v>3300</v>
      </c>
    </row>
    <row r="177" spans="1:10" ht="35.25" customHeight="1" x14ac:dyDescent="0.25">
      <c r="A177" s="36"/>
      <c r="B177" s="35"/>
      <c r="C177" s="28"/>
      <c r="D177" s="4" t="s">
        <v>34</v>
      </c>
      <c r="E177" s="16">
        <v>0</v>
      </c>
      <c r="F177" s="15">
        <v>0</v>
      </c>
      <c r="G177" s="15">
        <v>0</v>
      </c>
      <c r="H177" s="15">
        <v>0</v>
      </c>
      <c r="I177" s="15">
        <v>0</v>
      </c>
      <c r="J177" s="18">
        <f t="shared" si="107"/>
        <v>0</v>
      </c>
    </row>
    <row r="178" spans="1:10" ht="15.75" x14ac:dyDescent="0.25">
      <c r="A178" s="36" t="s">
        <v>66</v>
      </c>
      <c r="B178" s="35" t="s">
        <v>65</v>
      </c>
      <c r="C178" s="28" t="s">
        <v>54</v>
      </c>
      <c r="D178" s="4" t="s">
        <v>30</v>
      </c>
      <c r="E178" s="18">
        <f>SUM(E179:E182)</f>
        <v>6069.5</v>
      </c>
      <c r="F178" s="18">
        <f t="shared" ref="F178" si="130">SUM(F179:F182)</f>
        <v>0</v>
      </c>
      <c r="G178" s="18">
        <f t="shared" ref="G178" si="131">SUM(G179:G182)</f>
        <v>0</v>
      </c>
      <c r="H178" s="18">
        <f t="shared" ref="H178" si="132">SUM(H179:H182)</f>
        <v>0</v>
      </c>
      <c r="I178" s="18">
        <f t="shared" ref="I178" si="133">SUM(I179:I182)</f>
        <v>0</v>
      </c>
      <c r="J178" s="18">
        <f t="shared" si="107"/>
        <v>6069.5</v>
      </c>
    </row>
    <row r="179" spans="1:10" ht="15.75" x14ac:dyDescent="0.25">
      <c r="A179" s="36"/>
      <c r="B179" s="35"/>
      <c r="C179" s="28"/>
      <c r="D179" s="4" t="s">
        <v>56</v>
      </c>
      <c r="E179" s="16">
        <v>242.8</v>
      </c>
      <c r="F179" s="15">
        <v>0</v>
      </c>
      <c r="G179" s="15">
        <v>0</v>
      </c>
      <c r="H179" s="15">
        <v>0</v>
      </c>
      <c r="I179" s="15">
        <v>0</v>
      </c>
      <c r="J179" s="18">
        <f t="shared" si="107"/>
        <v>242.8</v>
      </c>
    </row>
    <row r="180" spans="1:10" ht="15.75" x14ac:dyDescent="0.25">
      <c r="A180" s="36"/>
      <c r="B180" s="35"/>
      <c r="C180" s="28"/>
      <c r="D180" s="4" t="s">
        <v>32</v>
      </c>
      <c r="E180" s="16">
        <v>0</v>
      </c>
      <c r="F180" s="15">
        <v>0</v>
      </c>
      <c r="G180" s="15">
        <v>0</v>
      </c>
      <c r="H180" s="15">
        <v>0</v>
      </c>
      <c r="I180" s="15">
        <v>0</v>
      </c>
      <c r="J180" s="18">
        <f t="shared" si="107"/>
        <v>0</v>
      </c>
    </row>
    <row r="181" spans="1:10" ht="15.75" x14ac:dyDescent="0.25">
      <c r="A181" s="36"/>
      <c r="B181" s="35"/>
      <c r="C181" s="28"/>
      <c r="D181" s="4" t="s">
        <v>33</v>
      </c>
      <c r="E181" s="16">
        <v>5826.7</v>
      </c>
      <c r="F181" s="15">
        <v>0</v>
      </c>
      <c r="G181" s="15">
        <v>0</v>
      </c>
      <c r="H181" s="15">
        <v>0</v>
      </c>
      <c r="I181" s="15">
        <v>0</v>
      </c>
      <c r="J181" s="18">
        <f t="shared" si="107"/>
        <v>5826.7</v>
      </c>
    </row>
    <row r="182" spans="1:10" ht="23.25" customHeight="1" x14ac:dyDescent="0.25">
      <c r="A182" s="36"/>
      <c r="B182" s="35"/>
      <c r="C182" s="28"/>
      <c r="D182" s="4" t="s">
        <v>34</v>
      </c>
      <c r="E182" s="16">
        <v>0</v>
      </c>
      <c r="F182" s="15">
        <v>0</v>
      </c>
      <c r="G182" s="15">
        <v>0</v>
      </c>
      <c r="H182" s="15">
        <v>0</v>
      </c>
      <c r="I182" s="15">
        <v>0</v>
      </c>
      <c r="J182" s="18">
        <f t="shared" si="107"/>
        <v>0</v>
      </c>
    </row>
    <row r="183" spans="1:10" ht="15.75" x14ac:dyDescent="0.25">
      <c r="A183" s="36" t="s">
        <v>77</v>
      </c>
      <c r="B183" s="35" t="s">
        <v>67</v>
      </c>
      <c r="C183" s="28" t="s">
        <v>54</v>
      </c>
      <c r="D183" s="4" t="s">
        <v>30</v>
      </c>
      <c r="E183" s="18">
        <f>SUM(E184:E187)</f>
        <v>656.69999999999993</v>
      </c>
      <c r="F183" s="18">
        <f t="shared" ref="F183" si="134">SUM(F184:F187)</f>
        <v>3200</v>
      </c>
      <c r="G183" s="18">
        <f t="shared" ref="G183" si="135">SUM(G184:G187)</f>
        <v>0</v>
      </c>
      <c r="H183" s="18">
        <f t="shared" ref="H183" si="136">SUM(H184:H187)</f>
        <v>20512.900000000001</v>
      </c>
      <c r="I183" s="18">
        <f t="shared" ref="I183" si="137">SUM(I184:I187)</f>
        <v>0</v>
      </c>
      <c r="J183" s="18">
        <f t="shared" si="107"/>
        <v>24369.600000000002</v>
      </c>
    </row>
    <row r="184" spans="1:10" ht="15.75" x14ac:dyDescent="0.25">
      <c r="A184" s="36"/>
      <c r="B184" s="35"/>
      <c r="C184" s="28"/>
      <c r="D184" s="4" t="s">
        <v>56</v>
      </c>
      <c r="E184" s="15">
        <f>26.3</f>
        <v>26.3</v>
      </c>
      <c r="F184" s="15">
        <v>3200</v>
      </c>
      <c r="G184" s="15">
        <v>0</v>
      </c>
      <c r="H184" s="15">
        <v>2051.3000000000002</v>
      </c>
      <c r="I184" s="15">
        <v>0</v>
      </c>
      <c r="J184" s="18">
        <f t="shared" si="107"/>
        <v>5277.6</v>
      </c>
    </row>
    <row r="185" spans="1:10" ht="15.75" x14ac:dyDescent="0.25">
      <c r="A185" s="36"/>
      <c r="B185" s="35"/>
      <c r="C185" s="28"/>
      <c r="D185" s="4" t="s">
        <v>32</v>
      </c>
      <c r="E185" s="15">
        <v>0</v>
      </c>
      <c r="F185" s="15">
        <v>0</v>
      </c>
      <c r="G185" s="15">
        <v>0</v>
      </c>
      <c r="H185" s="15">
        <v>12000</v>
      </c>
      <c r="I185" s="15">
        <v>0</v>
      </c>
      <c r="J185" s="18">
        <f t="shared" si="107"/>
        <v>12000</v>
      </c>
    </row>
    <row r="186" spans="1:10" ht="15.75" x14ac:dyDescent="0.25">
      <c r="A186" s="36"/>
      <c r="B186" s="35"/>
      <c r="C186" s="28"/>
      <c r="D186" s="4" t="s">
        <v>33</v>
      </c>
      <c r="E186" s="15">
        <v>630.4</v>
      </c>
      <c r="F186" s="15">
        <v>0</v>
      </c>
      <c r="G186" s="15">
        <v>0</v>
      </c>
      <c r="H186" s="15">
        <v>6461.6</v>
      </c>
      <c r="I186" s="15">
        <v>0</v>
      </c>
      <c r="J186" s="18">
        <f t="shared" si="107"/>
        <v>7092</v>
      </c>
    </row>
    <row r="187" spans="1:10" ht="50.25" customHeight="1" x14ac:dyDescent="0.25">
      <c r="A187" s="36"/>
      <c r="B187" s="35"/>
      <c r="C187" s="28"/>
      <c r="D187" s="4" t="s">
        <v>34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8">
        <f t="shared" si="107"/>
        <v>0</v>
      </c>
    </row>
    <row r="188" spans="1:10" ht="15.75" x14ac:dyDescent="0.25">
      <c r="A188" s="36" t="s">
        <v>78</v>
      </c>
      <c r="B188" s="37" t="s">
        <v>71</v>
      </c>
      <c r="C188" s="30" t="s">
        <v>54</v>
      </c>
      <c r="D188" s="6" t="s">
        <v>30</v>
      </c>
      <c r="E188" s="18">
        <f>SUM(E189:E192)</f>
        <v>5000</v>
      </c>
      <c r="F188" s="18">
        <f t="shared" ref="F188" si="138">SUM(F189:F192)</f>
        <v>1850</v>
      </c>
      <c r="G188" s="18">
        <f t="shared" ref="G188" si="139">SUM(G189:G192)</f>
        <v>0</v>
      </c>
      <c r="H188" s="18">
        <f t="shared" ref="H188" si="140">SUM(H189:H192)</f>
        <v>0</v>
      </c>
      <c r="I188" s="18">
        <f t="shared" ref="I188" si="141">SUM(I189:I192)</f>
        <v>0</v>
      </c>
      <c r="J188" s="18">
        <f t="shared" si="107"/>
        <v>6850</v>
      </c>
    </row>
    <row r="189" spans="1:10" ht="15.75" x14ac:dyDescent="0.25">
      <c r="A189" s="36"/>
      <c r="B189" s="38"/>
      <c r="C189" s="30"/>
      <c r="D189" s="6" t="s">
        <v>56</v>
      </c>
      <c r="E189" s="15">
        <f>1140+360</f>
        <v>1500</v>
      </c>
      <c r="F189" s="15">
        <v>555</v>
      </c>
      <c r="G189" s="15">
        <v>0</v>
      </c>
      <c r="H189" s="15">
        <v>0</v>
      </c>
      <c r="I189" s="15">
        <v>0</v>
      </c>
      <c r="J189" s="18">
        <f t="shared" si="107"/>
        <v>2055</v>
      </c>
    </row>
    <row r="190" spans="1:10" ht="15.75" x14ac:dyDescent="0.25">
      <c r="A190" s="36"/>
      <c r="B190" s="38"/>
      <c r="C190" s="30"/>
      <c r="D190" s="6" t="s">
        <v>32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8">
        <f t="shared" si="107"/>
        <v>0</v>
      </c>
    </row>
    <row r="191" spans="1:10" ht="15.75" x14ac:dyDescent="0.25">
      <c r="A191" s="36"/>
      <c r="B191" s="38"/>
      <c r="C191" s="30"/>
      <c r="D191" s="6" t="s">
        <v>33</v>
      </c>
      <c r="E191" s="15">
        <f>2660+840</f>
        <v>3500</v>
      </c>
      <c r="F191" s="15">
        <v>1295</v>
      </c>
      <c r="G191" s="15">
        <v>0</v>
      </c>
      <c r="H191" s="15">
        <v>0</v>
      </c>
      <c r="I191" s="15">
        <v>0</v>
      </c>
      <c r="J191" s="18">
        <f t="shared" si="107"/>
        <v>4795</v>
      </c>
    </row>
    <row r="192" spans="1:10" ht="15.75" x14ac:dyDescent="0.25">
      <c r="A192" s="36"/>
      <c r="B192" s="39"/>
      <c r="C192" s="30"/>
      <c r="D192" s="6" t="s">
        <v>34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8">
        <f t="shared" si="107"/>
        <v>0</v>
      </c>
    </row>
    <row r="193" spans="1:10" s="22" customFormat="1" ht="15.75" x14ac:dyDescent="0.25">
      <c r="A193" s="33" t="s">
        <v>40</v>
      </c>
      <c r="B193" s="33"/>
      <c r="C193" s="33" t="s">
        <v>54</v>
      </c>
      <c r="D193" s="5" t="s">
        <v>30</v>
      </c>
      <c r="E193" s="14">
        <f>SUM(E194:E197)</f>
        <v>96000.599999999991</v>
      </c>
      <c r="F193" s="14">
        <f>SUM(F194:F197)</f>
        <v>90310.900000000009</v>
      </c>
      <c r="G193" s="14">
        <f>SUM(G194:G197)</f>
        <v>87804.5</v>
      </c>
      <c r="H193" s="14">
        <f>SUM(H194:H197)</f>
        <v>108417.40000000001</v>
      </c>
      <c r="I193" s="14">
        <f>SUM(I194:I197)</f>
        <v>87904.5</v>
      </c>
      <c r="J193" s="20">
        <f t="shared" si="107"/>
        <v>470437.9</v>
      </c>
    </row>
    <row r="194" spans="1:10" s="22" customFormat="1" ht="15.75" x14ac:dyDescent="0.25">
      <c r="A194" s="33"/>
      <c r="B194" s="33"/>
      <c r="C194" s="33"/>
      <c r="D194" s="5" t="s">
        <v>56</v>
      </c>
      <c r="E194" s="14">
        <f>E189+E184+E179+E174+E159+E154+E149</f>
        <v>71164.399999999994</v>
      </c>
      <c r="F194" s="14">
        <f t="shared" ref="F194:I194" si="142">F189+F184+F179+F174+F159+F154+F149</f>
        <v>67936.600000000006</v>
      </c>
      <c r="G194" s="14">
        <f t="shared" si="142"/>
        <v>70296.5</v>
      </c>
      <c r="H194" s="14">
        <f t="shared" si="142"/>
        <v>72447.8</v>
      </c>
      <c r="I194" s="14">
        <f t="shared" si="142"/>
        <v>70396.5</v>
      </c>
      <c r="J194" s="20">
        <f t="shared" si="107"/>
        <v>352241.8</v>
      </c>
    </row>
    <row r="195" spans="1:10" s="22" customFormat="1" ht="15.75" x14ac:dyDescent="0.25">
      <c r="A195" s="33"/>
      <c r="B195" s="33"/>
      <c r="C195" s="33"/>
      <c r="D195" s="5" t="s">
        <v>32</v>
      </c>
      <c r="E195" s="14">
        <f t="shared" ref="E195:I197" si="143">E190+E185+E180+E175+E160+E155+E150</f>
        <v>0</v>
      </c>
      <c r="F195" s="14">
        <f t="shared" si="143"/>
        <v>0</v>
      </c>
      <c r="G195" s="14">
        <f t="shared" si="143"/>
        <v>0</v>
      </c>
      <c r="H195" s="14">
        <f t="shared" si="143"/>
        <v>12000</v>
      </c>
      <c r="I195" s="14">
        <f t="shared" si="143"/>
        <v>0</v>
      </c>
      <c r="J195" s="20">
        <f t="shared" si="107"/>
        <v>12000</v>
      </c>
    </row>
    <row r="196" spans="1:10" s="22" customFormat="1" ht="15.75" x14ac:dyDescent="0.25">
      <c r="A196" s="33"/>
      <c r="B196" s="33"/>
      <c r="C196" s="33"/>
      <c r="D196" s="5" t="s">
        <v>33</v>
      </c>
      <c r="E196" s="14">
        <f t="shared" si="143"/>
        <v>11292.8</v>
      </c>
      <c r="F196" s="14">
        <f t="shared" si="143"/>
        <v>8688.2999999999993</v>
      </c>
      <c r="G196" s="14">
        <f t="shared" si="143"/>
        <v>3822</v>
      </c>
      <c r="H196" s="14">
        <f t="shared" si="143"/>
        <v>10283.6</v>
      </c>
      <c r="I196" s="14">
        <f t="shared" si="143"/>
        <v>3822</v>
      </c>
      <c r="J196" s="20">
        <f t="shared" si="107"/>
        <v>37908.699999999997</v>
      </c>
    </row>
    <row r="197" spans="1:10" s="22" customFormat="1" ht="15.75" x14ac:dyDescent="0.25">
      <c r="A197" s="33"/>
      <c r="B197" s="33"/>
      <c r="C197" s="33"/>
      <c r="D197" s="5" t="s">
        <v>34</v>
      </c>
      <c r="E197" s="14">
        <f t="shared" si="143"/>
        <v>13543.4</v>
      </c>
      <c r="F197" s="14">
        <f t="shared" si="143"/>
        <v>13686</v>
      </c>
      <c r="G197" s="14">
        <f t="shared" si="143"/>
        <v>13686</v>
      </c>
      <c r="H197" s="14">
        <f t="shared" si="143"/>
        <v>13686</v>
      </c>
      <c r="I197" s="14">
        <f t="shared" si="143"/>
        <v>13686</v>
      </c>
      <c r="J197" s="20">
        <f t="shared" si="107"/>
        <v>68287.399999999994</v>
      </c>
    </row>
    <row r="198" spans="1:10" ht="20.25" customHeight="1" x14ac:dyDescent="0.25">
      <c r="A198" s="33" t="s">
        <v>46</v>
      </c>
      <c r="B198" s="28"/>
      <c r="C198" s="28"/>
      <c r="D198" s="28"/>
      <c r="E198" s="28"/>
      <c r="F198" s="28"/>
      <c r="G198" s="28"/>
      <c r="H198" s="28"/>
      <c r="I198" s="28"/>
      <c r="J198" s="28"/>
    </row>
    <row r="199" spans="1:10" ht="15.75" x14ac:dyDescent="0.25">
      <c r="A199" s="36" t="s">
        <v>23</v>
      </c>
      <c r="B199" s="35" t="s">
        <v>83</v>
      </c>
      <c r="C199" s="28" t="s">
        <v>55</v>
      </c>
      <c r="D199" s="4" t="s">
        <v>30</v>
      </c>
      <c r="E199" s="18">
        <f>SUM(E200:E203)</f>
        <v>3734.3</v>
      </c>
      <c r="F199" s="18">
        <f t="shared" ref="F199:I199" si="144">SUM(F200:F203)</f>
        <v>3660.7000000000003</v>
      </c>
      <c r="G199" s="18">
        <f t="shared" si="144"/>
        <v>3660.7000000000003</v>
      </c>
      <c r="H199" s="18">
        <f t="shared" si="144"/>
        <v>3660.7000000000003</v>
      </c>
      <c r="I199" s="18">
        <f t="shared" si="144"/>
        <v>3660.7000000000003</v>
      </c>
      <c r="J199" s="18">
        <f>SUM(E199:I199)</f>
        <v>18377.100000000002</v>
      </c>
    </row>
    <row r="200" spans="1:10" ht="15.75" x14ac:dyDescent="0.25">
      <c r="A200" s="36"/>
      <c r="B200" s="35"/>
      <c r="C200" s="28"/>
      <c r="D200" s="4" t="s">
        <v>56</v>
      </c>
      <c r="E200" s="15">
        <v>3632.8</v>
      </c>
      <c r="F200" s="16">
        <v>3563.9</v>
      </c>
      <c r="G200" s="16">
        <v>3563.9</v>
      </c>
      <c r="H200" s="16">
        <v>3563.9</v>
      </c>
      <c r="I200" s="16">
        <v>3563.9</v>
      </c>
      <c r="J200" s="18">
        <f t="shared" ref="J200:J218" si="145">SUM(E200:I200)</f>
        <v>17888.400000000001</v>
      </c>
    </row>
    <row r="201" spans="1:10" ht="15.75" x14ac:dyDescent="0.25">
      <c r="A201" s="36"/>
      <c r="B201" s="35"/>
      <c r="C201" s="28"/>
      <c r="D201" s="4" t="s">
        <v>32</v>
      </c>
      <c r="E201" s="15">
        <v>0</v>
      </c>
      <c r="F201" s="16">
        <v>0</v>
      </c>
      <c r="G201" s="16">
        <v>0</v>
      </c>
      <c r="H201" s="16">
        <v>0</v>
      </c>
      <c r="I201" s="16">
        <v>0</v>
      </c>
      <c r="J201" s="18">
        <f t="shared" si="145"/>
        <v>0</v>
      </c>
    </row>
    <row r="202" spans="1:10" ht="15.75" x14ac:dyDescent="0.25">
      <c r="A202" s="36"/>
      <c r="B202" s="35"/>
      <c r="C202" s="28"/>
      <c r="D202" s="4" t="s">
        <v>33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8">
        <f t="shared" si="145"/>
        <v>0</v>
      </c>
    </row>
    <row r="203" spans="1:10" ht="15.75" x14ac:dyDescent="0.25">
      <c r="A203" s="36"/>
      <c r="B203" s="35"/>
      <c r="C203" s="28"/>
      <c r="D203" s="4" t="s">
        <v>34</v>
      </c>
      <c r="E203" s="15">
        <v>101.5</v>
      </c>
      <c r="F203" s="15">
        <v>96.8</v>
      </c>
      <c r="G203" s="15">
        <v>96.8</v>
      </c>
      <c r="H203" s="15">
        <v>96.8</v>
      </c>
      <c r="I203" s="15">
        <v>96.8</v>
      </c>
      <c r="J203" s="18">
        <f t="shared" si="145"/>
        <v>488.70000000000005</v>
      </c>
    </row>
    <row r="204" spans="1:10" ht="15.75" x14ac:dyDescent="0.25">
      <c r="A204" s="26" t="s">
        <v>92</v>
      </c>
      <c r="B204" s="27" t="s">
        <v>94</v>
      </c>
      <c r="C204" s="28" t="s">
        <v>55</v>
      </c>
      <c r="D204" s="17" t="s">
        <v>30</v>
      </c>
      <c r="E204" s="18">
        <f>SUM(E205:E208)</f>
        <v>0</v>
      </c>
      <c r="F204" s="18">
        <f t="shared" ref="F204" si="146">SUM(F205:F208)</f>
        <v>400</v>
      </c>
      <c r="G204" s="18">
        <f t="shared" ref="G204" si="147">SUM(G205:G208)</f>
        <v>0</v>
      </c>
      <c r="H204" s="18">
        <f t="shared" ref="H204" si="148">SUM(H205:H208)</f>
        <v>0</v>
      </c>
      <c r="I204" s="18">
        <f t="shared" ref="I204" si="149">SUM(I205:I208)</f>
        <v>0</v>
      </c>
      <c r="J204" s="18">
        <f t="shared" si="145"/>
        <v>400</v>
      </c>
    </row>
    <row r="205" spans="1:10" ht="15.75" x14ac:dyDescent="0.25">
      <c r="A205" s="26"/>
      <c r="B205" s="27"/>
      <c r="C205" s="28"/>
      <c r="D205" s="17" t="s">
        <v>56</v>
      </c>
      <c r="E205" s="15">
        <v>0</v>
      </c>
      <c r="F205" s="15">
        <v>400</v>
      </c>
      <c r="G205" s="15">
        <v>0</v>
      </c>
      <c r="H205" s="15">
        <v>0</v>
      </c>
      <c r="I205" s="15">
        <v>0</v>
      </c>
      <c r="J205" s="18">
        <f t="shared" si="145"/>
        <v>400</v>
      </c>
    </row>
    <row r="206" spans="1:10" ht="15.75" x14ac:dyDescent="0.25">
      <c r="A206" s="26"/>
      <c r="B206" s="27"/>
      <c r="C206" s="28"/>
      <c r="D206" s="17" t="s">
        <v>32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8">
        <f t="shared" si="145"/>
        <v>0</v>
      </c>
    </row>
    <row r="207" spans="1:10" ht="15.75" x14ac:dyDescent="0.25">
      <c r="A207" s="26"/>
      <c r="B207" s="27"/>
      <c r="C207" s="28"/>
      <c r="D207" s="17" t="s">
        <v>33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8">
        <f t="shared" si="145"/>
        <v>0</v>
      </c>
    </row>
    <row r="208" spans="1:10" ht="15.75" x14ac:dyDescent="0.25">
      <c r="A208" s="26"/>
      <c r="B208" s="27"/>
      <c r="C208" s="28"/>
      <c r="D208" s="17" t="s">
        <v>34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8">
        <f t="shared" si="145"/>
        <v>0</v>
      </c>
    </row>
    <row r="209" spans="1:11" ht="15.75" x14ac:dyDescent="0.25">
      <c r="A209" s="26" t="s">
        <v>93</v>
      </c>
      <c r="B209" s="27" t="s">
        <v>71</v>
      </c>
      <c r="C209" s="28" t="s">
        <v>55</v>
      </c>
      <c r="D209" s="17" t="s">
        <v>30</v>
      </c>
      <c r="E209" s="18">
        <f>SUM(E210:E213)</f>
        <v>0</v>
      </c>
      <c r="F209" s="18">
        <f t="shared" ref="F209" si="150">SUM(F210:F213)</f>
        <v>500</v>
      </c>
      <c r="G209" s="18">
        <f t="shared" ref="G209" si="151">SUM(G210:G213)</f>
        <v>0</v>
      </c>
      <c r="H209" s="18">
        <f t="shared" ref="H209" si="152">SUM(H210:H213)</f>
        <v>0</v>
      </c>
      <c r="I209" s="18">
        <f t="shared" ref="I209" si="153">SUM(I210:I213)</f>
        <v>0</v>
      </c>
      <c r="J209" s="18">
        <f t="shared" si="145"/>
        <v>500</v>
      </c>
    </row>
    <row r="210" spans="1:11" ht="15.75" x14ac:dyDescent="0.25">
      <c r="A210" s="26"/>
      <c r="B210" s="27"/>
      <c r="C210" s="28"/>
      <c r="D210" s="17" t="s">
        <v>56</v>
      </c>
      <c r="E210" s="15">
        <v>0</v>
      </c>
      <c r="F210" s="15">
        <v>150</v>
      </c>
      <c r="G210" s="15">
        <v>0</v>
      </c>
      <c r="H210" s="15">
        <v>0</v>
      </c>
      <c r="I210" s="15">
        <v>0</v>
      </c>
      <c r="J210" s="18">
        <f t="shared" si="145"/>
        <v>150</v>
      </c>
    </row>
    <row r="211" spans="1:11" ht="15.75" x14ac:dyDescent="0.25">
      <c r="A211" s="26"/>
      <c r="B211" s="27"/>
      <c r="C211" s="28"/>
      <c r="D211" s="17" t="s">
        <v>32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8">
        <f t="shared" si="145"/>
        <v>0</v>
      </c>
    </row>
    <row r="212" spans="1:11" ht="15.75" x14ac:dyDescent="0.25">
      <c r="A212" s="26"/>
      <c r="B212" s="27"/>
      <c r="C212" s="28"/>
      <c r="D212" s="17" t="s">
        <v>33</v>
      </c>
      <c r="E212" s="15">
        <v>0</v>
      </c>
      <c r="F212" s="15">
        <v>350</v>
      </c>
      <c r="G212" s="15">
        <v>0</v>
      </c>
      <c r="H212" s="15">
        <v>0</v>
      </c>
      <c r="I212" s="15">
        <v>0</v>
      </c>
      <c r="J212" s="18">
        <f t="shared" si="145"/>
        <v>350</v>
      </c>
    </row>
    <row r="213" spans="1:11" ht="15.75" x14ac:dyDescent="0.25">
      <c r="A213" s="26"/>
      <c r="B213" s="27"/>
      <c r="C213" s="28"/>
      <c r="D213" s="17" t="s">
        <v>34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8">
        <f t="shared" si="145"/>
        <v>0</v>
      </c>
    </row>
    <row r="214" spans="1:11" s="22" customFormat="1" ht="15.75" x14ac:dyDescent="0.25">
      <c r="A214" s="33" t="s">
        <v>41</v>
      </c>
      <c r="B214" s="33"/>
      <c r="C214" s="33" t="s">
        <v>55</v>
      </c>
      <c r="D214" s="5" t="s">
        <v>30</v>
      </c>
      <c r="E214" s="20">
        <f>SUM(E215:E218)</f>
        <v>3734.3</v>
      </c>
      <c r="F214" s="20">
        <f t="shared" ref="F214" si="154">SUM(F215:F218)</f>
        <v>4560.7</v>
      </c>
      <c r="G214" s="20">
        <f t="shared" ref="G214" si="155">SUM(G215:G218)</f>
        <v>3660.7000000000003</v>
      </c>
      <c r="H214" s="20">
        <f t="shared" ref="H214" si="156">SUM(H215:H218)</f>
        <v>3660.7000000000003</v>
      </c>
      <c r="I214" s="20">
        <f t="shared" ref="I214" si="157">SUM(I215:I218)</f>
        <v>3660.7000000000003</v>
      </c>
      <c r="J214" s="20">
        <f t="shared" si="145"/>
        <v>19277.100000000002</v>
      </c>
    </row>
    <row r="215" spans="1:11" s="22" customFormat="1" ht="15.75" x14ac:dyDescent="0.25">
      <c r="A215" s="33"/>
      <c r="B215" s="33"/>
      <c r="C215" s="33"/>
      <c r="D215" s="5" t="s">
        <v>56</v>
      </c>
      <c r="E215" s="20">
        <f>E200+E205+E210</f>
        <v>3632.8</v>
      </c>
      <c r="F215" s="20">
        <f t="shared" ref="F215:I215" si="158">F200+F205+F210</f>
        <v>4113.8999999999996</v>
      </c>
      <c r="G215" s="20">
        <f t="shared" si="158"/>
        <v>3563.9</v>
      </c>
      <c r="H215" s="20">
        <f t="shared" si="158"/>
        <v>3563.9</v>
      </c>
      <c r="I215" s="20">
        <f t="shared" si="158"/>
        <v>3563.9</v>
      </c>
      <c r="J215" s="20">
        <f t="shared" si="145"/>
        <v>18438.400000000001</v>
      </c>
    </row>
    <row r="216" spans="1:11" s="22" customFormat="1" ht="15.75" x14ac:dyDescent="0.25">
      <c r="A216" s="33"/>
      <c r="B216" s="33"/>
      <c r="C216" s="33"/>
      <c r="D216" s="5" t="s">
        <v>32</v>
      </c>
      <c r="E216" s="20">
        <f t="shared" ref="E216:I218" si="159">E201+E206+E211</f>
        <v>0</v>
      </c>
      <c r="F216" s="20">
        <f>F201+F206+F211</f>
        <v>0</v>
      </c>
      <c r="G216" s="20">
        <f t="shared" si="159"/>
        <v>0</v>
      </c>
      <c r="H216" s="20">
        <f t="shared" si="159"/>
        <v>0</v>
      </c>
      <c r="I216" s="20">
        <f t="shared" si="159"/>
        <v>0</v>
      </c>
      <c r="J216" s="20">
        <f t="shared" si="145"/>
        <v>0</v>
      </c>
    </row>
    <row r="217" spans="1:11" s="22" customFormat="1" ht="15.75" x14ac:dyDescent="0.25">
      <c r="A217" s="33"/>
      <c r="B217" s="33"/>
      <c r="C217" s="33"/>
      <c r="D217" s="5" t="s">
        <v>33</v>
      </c>
      <c r="E217" s="20">
        <f t="shared" si="159"/>
        <v>0</v>
      </c>
      <c r="F217" s="20">
        <f t="shared" si="159"/>
        <v>350</v>
      </c>
      <c r="G217" s="20">
        <f t="shared" si="159"/>
        <v>0</v>
      </c>
      <c r="H217" s="20">
        <f t="shared" si="159"/>
        <v>0</v>
      </c>
      <c r="I217" s="20">
        <f t="shared" si="159"/>
        <v>0</v>
      </c>
      <c r="J217" s="20">
        <f t="shared" si="145"/>
        <v>350</v>
      </c>
    </row>
    <row r="218" spans="1:11" s="22" customFormat="1" ht="15.75" x14ac:dyDescent="0.25">
      <c r="A218" s="33"/>
      <c r="B218" s="33"/>
      <c r="C218" s="33"/>
      <c r="D218" s="5" t="s">
        <v>34</v>
      </c>
      <c r="E218" s="20">
        <f t="shared" si="159"/>
        <v>101.5</v>
      </c>
      <c r="F218" s="20">
        <f t="shared" si="159"/>
        <v>96.8</v>
      </c>
      <c r="G218" s="20">
        <f t="shared" si="159"/>
        <v>96.8</v>
      </c>
      <c r="H218" s="20">
        <f t="shared" si="159"/>
        <v>96.8</v>
      </c>
      <c r="I218" s="20">
        <f t="shared" si="159"/>
        <v>96.8</v>
      </c>
      <c r="J218" s="20">
        <f t="shared" si="145"/>
        <v>488.70000000000005</v>
      </c>
    </row>
    <row r="219" spans="1:11" ht="21.75" customHeight="1" x14ac:dyDescent="0.25">
      <c r="A219" s="33" t="s">
        <v>47</v>
      </c>
      <c r="B219" s="28"/>
      <c r="C219" s="28"/>
      <c r="D219" s="28"/>
      <c r="E219" s="28"/>
      <c r="F219" s="28"/>
      <c r="G219" s="28"/>
      <c r="H219" s="28"/>
      <c r="I219" s="28"/>
      <c r="J219" s="28"/>
    </row>
    <row r="220" spans="1:11" ht="15.75" customHeight="1" x14ac:dyDescent="0.25">
      <c r="A220" s="37" t="s">
        <v>24</v>
      </c>
      <c r="B220" s="40" t="s">
        <v>84</v>
      </c>
      <c r="C220" s="28" t="s">
        <v>55</v>
      </c>
      <c r="D220" s="4" t="s">
        <v>31</v>
      </c>
      <c r="E220" s="18">
        <f>SUM(E221:E224)</f>
        <v>7945</v>
      </c>
      <c r="F220" s="18">
        <f t="shared" ref="F220" si="160">SUM(F221:F224)</f>
        <v>9164.7999999999993</v>
      </c>
      <c r="G220" s="18">
        <f t="shared" ref="G220" si="161">SUM(G221:G224)</f>
        <v>8347.2999999999993</v>
      </c>
      <c r="H220" s="18">
        <f t="shared" ref="H220" si="162">SUM(H221:H224)</f>
        <v>8347.2999999999993</v>
      </c>
      <c r="I220" s="18">
        <f t="shared" ref="I220" si="163">SUM(I221:I224)</f>
        <v>8347.2999999999993</v>
      </c>
      <c r="J220" s="18">
        <f>SUM(E220:I220)</f>
        <v>42151.7</v>
      </c>
      <c r="K220" s="7"/>
    </row>
    <row r="221" spans="1:11" ht="15.75" x14ac:dyDescent="0.25">
      <c r="A221" s="38"/>
      <c r="B221" s="40"/>
      <c r="C221" s="28"/>
      <c r="D221" s="4" t="s">
        <v>56</v>
      </c>
      <c r="E221" s="16">
        <v>7753</v>
      </c>
      <c r="F221" s="15">
        <v>9164.7999999999993</v>
      </c>
      <c r="G221" s="15">
        <v>8347.2999999999993</v>
      </c>
      <c r="H221" s="15">
        <v>8347.2999999999993</v>
      </c>
      <c r="I221" s="15">
        <v>8347.2999999999993</v>
      </c>
      <c r="J221" s="18">
        <f t="shared" ref="J221:J239" si="164">SUM(E221:I221)</f>
        <v>41959.7</v>
      </c>
      <c r="K221" s="7"/>
    </row>
    <row r="222" spans="1:11" ht="15.75" x14ac:dyDescent="0.25">
      <c r="A222" s="38"/>
      <c r="B222" s="40"/>
      <c r="C222" s="28"/>
      <c r="D222" s="4" t="s">
        <v>32</v>
      </c>
      <c r="E222" s="16">
        <v>0</v>
      </c>
      <c r="F222" s="15">
        <v>0</v>
      </c>
      <c r="G222" s="15">
        <v>0</v>
      </c>
      <c r="H222" s="15">
        <v>0</v>
      </c>
      <c r="I222" s="15">
        <v>0</v>
      </c>
      <c r="J222" s="18">
        <f t="shared" si="164"/>
        <v>0</v>
      </c>
      <c r="K222" s="7"/>
    </row>
    <row r="223" spans="1:11" ht="15.75" x14ac:dyDescent="0.25">
      <c r="A223" s="38"/>
      <c r="B223" s="40"/>
      <c r="C223" s="28"/>
      <c r="D223" s="4" t="s">
        <v>33</v>
      </c>
      <c r="E223" s="16">
        <v>192</v>
      </c>
      <c r="F223" s="15">
        <v>0</v>
      </c>
      <c r="G223" s="15">
        <v>0</v>
      </c>
      <c r="H223" s="15">
        <v>0</v>
      </c>
      <c r="I223" s="15">
        <v>0</v>
      </c>
      <c r="J223" s="18">
        <f t="shared" si="164"/>
        <v>192</v>
      </c>
      <c r="K223" s="7"/>
    </row>
    <row r="224" spans="1:11" ht="15.75" x14ac:dyDescent="0.25">
      <c r="A224" s="39"/>
      <c r="B224" s="40"/>
      <c r="C224" s="28"/>
      <c r="D224" s="4" t="s">
        <v>34</v>
      </c>
      <c r="E224" s="16">
        <v>0</v>
      </c>
      <c r="F224" s="15">
        <v>0</v>
      </c>
      <c r="G224" s="15">
        <v>0</v>
      </c>
      <c r="H224" s="15">
        <v>0</v>
      </c>
      <c r="I224" s="15">
        <v>0</v>
      </c>
      <c r="J224" s="18">
        <f t="shared" si="164"/>
        <v>0</v>
      </c>
      <c r="K224" s="7"/>
    </row>
    <row r="225" spans="1:11" ht="15.75" x14ac:dyDescent="0.25">
      <c r="A225" s="36" t="s">
        <v>25</v>
      </c>
      <c r="B225" s="35" t="s">
        <v>86</v>
      </c>
      <c r="C225" s="28" t="s">
        <v>55</v>
      </c>
      <c r="D225" s="4" t="s">
        <v>31</v>
      </c>
      <c r="E225" s="18">
        <f>SUM(E226:E229)</f>
        <v>9851</v>
      </c>
      <c r="F225" s="18">
        <f t="shared" ref="F225" si="165">SUM(F226:F229)</f>
        <v>11714.3</v>
      </c>
      <c r="G225" s="18">
        <f t="shared" ref="G225" si="166">SUM(G226:G229)</f>
        <v>11064.8</v>
      </c>
      <c r="H225" s="18">
        <f t="shared" ref="H225" si="167">SUM(H226:H229)</f>
        <v>11064.8</v>
      </c>
      <c r="I225" s="18">
        <f t="shared" ref="I225" si="168">SUM(I226:I229)</f>
        <v>11064.8</v>
      </c>
      <c r="J225" s="18">
        <f t="shared" si="164"/>
        <v>54759.7</v>
      </c>
      <c r="K225" s="7"/>
    </row>
    <row r="226" spans="1:11" ht="15.75" x14ac:dyDescent="0.25">
      <c r="A226" s="36"/>
      <c r="B226" s="35"/>
      <c r="C226" s="28"/>
      <c r="D226" s="4" t="s">
        <v>56</v>
      </c>
      <c r="E226" s="16">
        <v>9851</v>
      </c>
      <c r="F226" s="15">
        <v>11714.3</v>
      </c>
      <c r="G226" s="15">
        <v>11064.8</v>
      </c>
      <c r="H226" s="15">
        <v>11064.8</v>
      </c>
      <c r="I226" s="15">
        <v>11064.8</v>
      </c>
      <c r="J226" s="18">
        <f t="shared" si="164"/>
        <v>54759.7</v>
      </c>
      <c r="K226" s="7"/>
    </row>
    <row r="227" spans="1:11" ht="15.75" x14ac:dyDescent="0.25">
      <c r="A227" s="36"/>
      <c r="B227" s="35"/>
      <c r="C227" s="28"/>
      <c r="D227" s="4" t="s">
        <v>32</v>
      </c>
      <c r="E227" s="16">
        <v>0</v>
      </c>
      <c r="F227" s="15">
        <v>0</v>
      </c>
      <c r="G227" s="15">
        <v>0</v>
      </c>
      <c r="H227" s="15">
        <v>0</v>
      </c>
      <c r="I227" s="15">
        <v>0</v>
      </c>
      <c r="J227" s="18">
        <f t="shared" si="164"/>
        <v>0</v>
      </c>
      <c r="K227" s="7"/>
    </row>
    <row r="228" spans="1:11" ht="15.75" x14ac:dyDescent="0.25">
      <c r="A228" s="36"/>
      <c r="B228" s="35"/>
      <c r="C228" s="28"/>
      <c r="D228" s="4" t="s">
        <v>33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8">
        <f t="shared" si="164"/>
        <v>0</v>
      </c>
      <c r="K228" s="7"/>
    </row>
    <row r="229" spans="1:11" ht="15.75" x14ac:dyDescent="0.25">
      <c r="A229" s="36"/>
      <c r="B229" s="35"/>
      <c r="C229" s="28"/>
      <c r="D229" s="4" t="s">
        <v>34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8">
        <f t="shared" si="164"/>
        <v>0</v>
      </c>
      <c r="K229" s="7"/>
    </row>
    <row r="230" spans="1:11" s="22" customFormat="1" ht="15.75" x14ac:dyDescent="0.25">
      <c r="A230" s="33" t="s">
        <v>48</v>
      </c>
      <c r="B230" s="33"/>
      <c r="C230" s="33" t="s">
        <v>55</v>
      </c>
      <c r="D230" s="5" t="s">
        <v>30</v>
      </c>
      <c r="E230" s="20">
        <f>SUM(E231:E234)</f>
        <v>17796</v>
      </c>
      <c r="F230" s="20">
        <f t="shared" ref="F230" si="169">SUM(F231:F234)</f>
        <v>20879.099999999999</v>
      </c>
      <c r="G230" s="20">
        <f t="shared" ref="G230" si="170">SUM(G231:G234)</f>
        <v>19412.099999999999</v>
      </c>
      <c r="H230" s="20">
        <f t="shared" ref="H230" si="171">SUM(H231:H234)</f>
        <v>19412.099999999999</v>
      </c>
      <c r="I230" s="20">
        <f t="shared" ref="I230" si="172">SUM(I231:I234)</f>
        <v>19412.099999999999</v>
      </c>
      <c r="J230" s="20">
        <f t="shared" si="164"/>
        <v>96911.4</v>
      </c>
      <c r="K230" s="24"/>
    </row>
    <row r="231" spans="1:11" s="22" customFormat="1" ht="15.75" x14ac:dyDescent="0.25">
      <c r="A231" s="33"/>
      <c r="B231" s="33"/>
      <c r="C231" s="33"/>
      <c r="D231" s="5" t="s">
        <v>56</v>
      </c>
      <c r="E231" s="21">
        <f>E221+E226</f>
        <v>17604</v>
      </c>
      <c r="F231" s="21">
        <f>F221+F226</f>
        <v>20879.099999999999</v>
      </c>
      <c r="G231" s="21">
        <f>G221+G226</f>
        <v>19412.099999999999</v>
      </c>
      <c r="H231" s="21">
        <f>H221+H226</f>
        <v>19412.099999999999</v>
      </c>
      <c r="I231" s="21">
        <f>I221+I226</f>
        <v>19412.099999999999</v>
      </c>
      <c r="J231" s="20">
        <f t="shared" si="164"/>
        <v>96719.4</v>
      </c>
      <c r="K231" s="24"/>
    </row>
    <row r="232" spans="1:11" s="22" customFormat="1" ht="15.75" x14ac:dyDescent="0.25">
      <c r="A232" s="33"/>
      <c r="B232" s="33"/>
      <c r="C232" s="33"/>
      <c r="D232" s="5" t="s">
        <v>32</v>
      </c>
      <c r="E232" s="21">
        <f t="shared" ref="E232:I234" si="173">E222+E227</f>
        <v>0</v>
      </c>
      <c r="F232" s="21">
        <f t="shared" si="173"/>
        <v>0</v>
      </c>
      <c r="G232" s="21">
        <f t="shared" si="173"/>
        <v>0</v>
      </c>
      <c r="H232" s="21">
        <f t="shared" si="173"/>
        <v>0</v>
      </c>
      <c r="I232" s="21">
        <f t="shared" si="173"/>
        <v>0</v>
      </c>
      <c r="J232" s="20">
        <f t="shared" si="164"/>
        <v>0</v>
      </c>
      <c r="K232" s="24"/>
    </row>
    <row r="233" spans="1:11" s="22" customFormat="1" ht="15.75" x14ac:dyDescent="0.25">
      <c r="A233" s="33"/>
      <c r="B233" s="33"/>
      <c r="C233" s="33"/>
      <c r="D233" s="5" t="s">
        <v>33</v>
      </c>
      <c r="E233" s="21">
        <f t="shared" si="173"/>
        <v>192</v>
      </c>
      <c r="F233" s="21">
        <f t="shared" si="173"/>
        <v>0</v>
      </c>
      <c r="G233" s="21">
        <f t="shared" si="173"/>
        <v>0</v>
      </c>
      <c r="H233" s="21">
        <f t="shared" si="173"/>
        <v>0</v>
      </c>
      <c r="I233" s="21">
        <f t="shared" si="173"/>
        <v>0</v>
      </c>
      <c r="J233" s="20">
        <f t="shared" si="164"/>
        <v>192</v>
      </c>
      <c r="K233" s="24"/>
    </row>
    <row r="234" spans="1:11" s="22" customFormat="1" ht="15.75" x14ac:dyDescent="0.25">
      <c r="A234" s="33"/>
      <c r="B234" s="33"/>
      <c r="C234" s="33"/>
      <c r="D234" s="5" t="s">
        <v>34</v>
      </c>
      <c r="E234" s="21">
        <f t="shared" si="173"/>
        <v>0</v>
      </c>
      <c r="F234" s="21">
        <f t="shared" si="173"/>
        <v>0</v>
      </c>
      <c r="G234" s="21">
        <f t="shared" si="173"/>
        <v>0</v>
      </c>
      <c r="H234" s="21">
        <f t="shared" si="173"/>
        <v>0</v>
      </c>
      <c r="I234" s="21">
        <f>I224+I229</f>
        <v>0</v>
      </c>
      <c r="J234" s="20">
        <f t="shared" si="164"/>
        <v>0</v>
      </c>
      <c r="K234" s="24"/>
    </row>
    <row r="235" spans="1:11" s="22" customFormat="1" ht="15.75" x14ac:dyDescent="0.25">
      <c r="A235" s="33" t="s">
        <v>49</v>
      </c>
      <c r="B235" s="33"/>
      <c r="C235" s="33" t="s">
        <v>55</v>
      </c>
      <c r="D235" s="5" t="s">
        <v>30</v>
      </c>
      <c r="E235" s="20">
        <f>SUM(E236:E239)</f>
        <v>415365.8</v>
      </c>
      <c r="F235" s="20">
        <f t="shared" ref="F235" si="174">SUM(F236:F239)</f>
        <v>314071</v>
      </c>
      <c r="G235" s="20">
        <f t="shared" ref="G235" si="175">SUM(G236:G239)</f>
        <v>296988.2</v>
      </c>
      <c r="H235" s="20">
        <f t="shared" ref="H235" si="176">SUM(H236:H239)</f>
        <v>317601.10000000003</v>
      </c>
      <c r="I235" s="20">
        <f t="shared" ref="I235" si="177">SUM(I236:I239)</f>
        <v>297088.2</v>
      </c>
      <c r="J235" s="20">
        <f t="shared" si="164"/>
        <v>1641114.3</v>
      </c>
      <c r="K235" s="24"/>
    </row>
    <row r="236" spans="1:11" s="22" customFormat="1" ht="15.75" x14ac:dyDescent="0.25">
      <c r="A236" s="33"/>
      <c r="B236" s="33"/>
      <c r="C236" s="33"/>
      <c r="D236" s="5" t="s">
        <v>56</v>
      </c>
      <c r="E236" s="21">
        <f t="shared" ref="E236:I239" si="178">E35+E76+E117+E143+E194+E215+E231</f>
        <v>271952.59999999998</v>
      </c>
      <c r="F236" s="21">
        <f t="shared" si="178"/>
        <v>264156.3</v>
      </c>
      <c r="G236" s="21">
        <f t="shared" si="178"/>
        <v>258808.00000000003</v>
      </c>
      <c r="H236" s="21">
        <f t="shared" si="178"/>
        <v>260959.30000000005</v>
      </c>
      <c r="I236" s="21">
        <f t="shared" si="178"/>
        <v>258908.00000000003</v>
      </c>
      <c r="J236" s="20">
        <f t="shared" si="164"/>
        <v>1314784.2</v>
      </c>
      <c r="K236" s="24"/>
    </row>
    <row r="237" spans="1:11" s="22" customFormat="1" ht="15.75" x14ac:dyDescent="0.25">
      <c r="A237" s="33"/>
      <c r="B237" s="33"/>
      <c r="C237" s="33"/>
      <c r="D237" s="5" t="s">
        <v>32</v>
      </c>
      <c r="E237" s="21">
        <f t="shared" si="178"/>
        <v>61750.7</v>
      </c>
      <c r="F237" s="21">
        <f t="shared" si="178"/>
        <v>0</v>
      </c>
      <c r="G237" s="21">
        <f t="shared" si="178"/>
        <v>0</v>
      </c>
      <c r="H237" s="21">
        <f t="shared" si="178"/>
        <v>12000</v>
      </c>
      <c r="I237" s="21">
        <f t="shared" si="178"/>
        <v>0</v>
      </c>
      <c r="J237" s="20">
        <f t="shared" si="164"/>
        <v>73750.7</v>
      </c>
      <c r="K237" s="24"/>
    </row>
    <row r="238" spans="1:11" s="22" customFormat="1" ht="15.75" x14ac:dyDescent="0.25">
      <c r="A238" s="33"/>
      <c r="B238" s="33"/>
      <c r="C238" s="33"/>
      <c r="D238" s="5" t="s">
        <v>33</v>
      </c>
      <c r="E238" s="21">
        <f t="shared" si="178"/>
        <v>48076.800000000003</v>
      </c>
      <c r="F238" s="21">
        <f t="shared" si="178"/>
        <v>15556.5</v>
      </c>
      <c r="G238" s="21">
        <f t="shared" si="178"/>
        <v>3822</v>
      </c>
      <c r="H238" s="21">
        <f t="shared" si="178"/>
        <v>10283.6</v>
      </c>
      <c r="I238" s="21">
        <f t="shared" si="178"/>
        <v>3822</v>
      </c>
      <c r="J238" s="20">
        <f t="shared" si="164"/>
        <v>81560.900000000009</v>
      </c>
      <c r="K238" s="24"/>
    </row>
    <row r="239" spans="1:11" s="22" customFormat="1" ht="15.75" x14ac:dyDescent="0.25">
      <c r="A239" s="33"/>
      <c r="B239" s="33"/>
      <c r="C239" s="33"/>
      <c r="D239" s="5" t="s">
        <v>34</v>
      </c>
      <c r="E239" s="21">
        <f t="shared" si="178"/>
        <v>33585.700000000004</v>
      </c>
      <c r="F239" s="21">
        <f t="shared" si="178"/>
        <v>34358.200000000004</v>
      </c>
      <c r="G239" s="21">
        <f t="shared" si="178"/>
        <v>34358.200000000004</v>
      </c>
      <c r="H239" s="21">
        <f t="shared" si="178"/>
        <v>34358.200000000004</v>
      </c>
      <c r="I239" s="21">
        <f t="shared" si="178"/>
        <v>34358.200000000004</v>
      </c>
      <c r="J239" s="20">
        <f t="shared" si="164"/>
        <v>171018.50000000003</v>
      </c>
      <c r="K239" s="24"/>
    </row>
    <row r="240" spans="1:11" ht="3.75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</row>
    <row r="241" spans="1:10" ht="15.75" x14ac:dyDescent="0.25">
      <c r="A241" s="34" t="s">
        <v>50</v>
      </c>
      <c r="B241" s="34"/>
      <c r="C241" s="34"/>
      <c r="D241" s="34"/>
      <c r="E241" s="34"/>
      <c r="F241" s="34"/>
      <c r="G241" s="34"/>
      <c r="H241" s="34"/>
      <c r="I241" s="34"/>
      <c r="J241" s="34"/>
    </row>
    <row r="242" spans="1:10" ht="15.75" x14ac:dyDescent="0.25">
      <c r="A242" s="34" t="s">
        <v>89</v>
      </c>
      <c r="B242" s="34"/>
      <c r="C242" s="34"/>
      <c r="D242" s="34"/>
      <c r="E242" s="34"/>
      <c r="F242" s="34"/>
      <c r="G242" s="34"/>
      <c r="H242" s="34"/>
      <c r="I242" s="34"/>
      <c r="J242" s="34"/>
    </row>
    <row r="243" spans="1:10" ht="15.75" x14ac:dyDescent="0.25">
      <c r="A243" s="34" t="s">
        <v>51</v>
      </c>
      <c r="B243" s="34"/>
      <c r="C243" s="34"/>
      <c r="D243" s="34"/>
      <c r="E243" s="34"/>
      <c r="F243" s="34"/>
      <c r="G243" s="34"/>
      <c r="H243" s="34"/>
      <c r="I243" s="34"/>
      <c r="J243" s="34"/>
    </row>
    <row r="244" spans="1:10" ht="15.75" x14ac:dyDescent="0.25">
      <c r="A244" s="34" t="s">
        <v>52</v>
      </c>
      <c r="B244" s="34"/>
      <c r="C244" s="34"/>
      <c r="D244" s="34"/>
      <c r="E244" s="34"/>
      <c r="F244" s="34"/>
      <c r="G244" s="34"/>
      <c r="H244" s="34"/>
      <c r="I244" s="34"/>
      <c r="J244" s="34"/>
    </row>
    <row r="245" spans="1:10" ht="29.25" customHeight="1" x14ac:dyDescent="0.25">
      <c r="A245" s="31" t="s">
        <v>68</v>
      </c>
      <c r="B245" s="32"/>
      <c r="C245" s="32"/>
      <c r="D245" s="32"/>
      <c r="E245" s="32"/>
      <c r="F245" s="32"/>
      <c r="G245" s="32"/>
      <c r="H245" s="32"/>
      <c r="I245" s="32"/>
      <c r="J245" s="32"/>
    </row>
    <row r="246" spans="1:10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</row>
    <row r="247" spans="1:10" x14ac:dyDescent="0.25">
      <c r="A247" s="10"/>
      <c r="B247" s="10"/>
      <c r="C247" s="10"/>
      <c r="D247" s="10" t="s">
        <v>87</v>
      </c>
      <c r="E247" s="11">
        <f t="shared" ref="E247:J247" si="179">E235-E225-E220-E199-E188-E183-E178-E173-E158-E153-E148-E137-E132-E127-E122-E96-E106-E101-E91-E86-E81-E70-E60-E55-E50-E45-E40-E29-E24-E19-E14-E9</f>
        <v>-5.8207660913467407E-11</v>
      </c>
      <c r="F247" s="11">
        <f t="shared" si="179"/>
        <v>5793.4000000000015</v>
      </c>
      <c r="G247" s="11">
        <f t="shared" si="179"/>
        <v>0</v>
      </c>
      <c r="H247" s="11">
        <f t="shared" si="179"/>
        <v>0</v>
      </c>
      <c r="I247" s="11">
        <f t="shared" si="179"/>
        <v>0</v>
      </c>
      <c r="J247" s="11">
        <f t="shared" si="179"/>
        <v>5793.3999999997322</v>
      </c>
    </row>
    <row r="248" spans="1:10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</row>
    <row r="249" spans="1:10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</row>
    <row r="250" spans="1:10" ht="15.75" x14ac:dyDescent="0.25">
      <c r="A250" s="10"/>
      <c r="B250" s="10"/>
      <c r="C250" s="12" t="s">
        <v>53</v>
      </c>
      <c r="D250" s="12"/>
      <c r="E250" s="13" t="e">
        <f>#REF!-#REF!</f>
        <v>#REF!</v>
      </c>
      <c r="F250" s="13" t="e">
        <f>#REF!-#REF!</f>
        <v>#REF!</v>
      </c>
      <c r="G250" s="13" t="e">
        <f>#REF!-#REF!</f>
        <v>#REF!</v>
      </c>
      <c r="H250" s="13" t="e">
        <f>#REF!-#REF!</f>
        <v>#REF!</v>
      </c>
      <c r="I250" s="13" t="e">
        <f>#REF!-#REF!</f>
        <v>#REF!</v>
      </c>
      <c r="J250" s="13" t="e">
        <f>#REF!-#REF!</f>
        <v>#REF!</v>
      </c>
    </row>
    <row r="251" spans="1:1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</row>
    <row r="252" spans="1:1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</row>
    <row r="253" spans="1:10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</row>
    <row r="254" spans="1:10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</row>
    <row r="255" spans="1:10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</row>
    <row r="256" spans="1:10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</row>
  </sheetData>
  <sheetProtection password="CA91" sheet="1" objects="1" scenarios="1" formatCells="0" formatColumns="0" formatRows="0" sort="0" autoFilter="0" pivotTables="0"/>
  <mergeCells count="147">
    <mergeCell ref="A60:A64"/>
    <mergeCell ref="C60:C64"/>
    <mergeCell ref="B70:B74"/>
    <mergeCell ref="A55:A59"/>
    <mergeCell ref="B55:B59"/>
    <mergeCell ref="B60:B64"/>
    <mergeCell ref="A132:A136"/>
    <mergeCell ref="C96:C100"/>
    <mergeCell ref="C116:C120"/>
    <mergeCell ref="A86:A90"/>
    <mergeCell ref="A65:A69"/>
    <mergeCell ref="B65:B69"/>
    <mergeCell ref="C65:C69"/>
    <mergeCell ref="A111:A115"/>
    <mergeCell ref="B111:B115"/>
    <mergeCell ref="C111:C115"/>
    <mergeCell ref="A14:A18"/>
    <mergeCell ref="A34:B38"/>
    <mergeCell ref="C75:C79"/>
    <mergeCell ref="C81:C85"/>
    <mergeCell ref="C40:C44"/>
    <mergeCell ref="C45:C49"/>
    <mergeCell ref="C106:C110"/>
    <mergeCell ref="B14:B18"/>
    <mergeCell ref="A29:A33"/>
    <mergeCell ref="B29:B33"/>
    <mergeCell ref="C29:C33"/>
    <mergeCell ref="C70:C74"/>
    <mergeCell ref="C34:C38"/>
    <mergeCell ref="A70:A74"/>
    <mergeCell ref="B101:B105"/>
    <mergeCell ref="A40:A44"/>
    <mergeCell ref="B40:B44"/>
    <mergeCell ref="A45:A49"/>
    <mergeCell ref="B45:B49"/>
    <mergeCell ref="C50:C54"/>
    <mergeCell ref="C55:C59"/>
    <mergeCell ref="A50:A54"/>
    <mergeCell ref="A96:A100"/>
    <mergeCell ref="B96:B100"/>
    <mergeCell ref="E2:J2"/>
    <mergeCell ref="C5:C6"/>
    <mergeCell ref="A5:A6"/>
    <mergeCell ref="B5:B6"/>
    <mergeCell ref="B19:B23"/>
    <mergeCell ref="C19:C23"/>
    <mergeCell ref="C9:C13"/>
    <mergeCell ref="C14:C18"/>
    <mergeCell ref="B158:B162"/>
    <mergeCell ref="A158:A162"/>
    <mergeCell ref="A8:J8"/>
    <mergeCell ref="A3:J4"/>
    <mergeCell ref="D5:D6"/>
    <mergeCell ref="E5:J5"/>
    <mergeCell ref="B50:B54"/>
    <mergeCell ref="A81:A85"/>
    <mergeCell ref="B81:B85"/>
    <mergeCell ref="B9:B13"/>
    <mergeCell ref="A116:B120"/>
    <mergeCell ref="A127:A131"/>
    <mergeCell ref="B127:B131"/>
    <mergeCell ref="A80:J80"/>
    <mergeCell ref="A9:A13"/>
    <mergeCell ref="A19:A23"/>
    <mergeCell ref="A147:J147"/>
    <mergeCell ref="A183:A187"/>
    <mergeCell ref="B183:B187"/>
    <mergeCell ref="A198:J198"/>
    <mergeCell ref="A153:A157"/>
    <mergeCell ref="A101:A105"/>
    <mergeCell ref="A142:B146"/>
    <mergeCell ref="A122:A126"/>
    <mergeCell ref="A193:B197"/>
    <mergeCell ref="A148:A152"/>
    <mergeCell ref="A106:A110"/>
    <mergeCell ref="B106:B110"/>
    <mergeCell ref="B122:B126"/>
    <mergeCell ref="C122:C126"/>
    <mergeCell ref="B153:B157"/>
    <mergeCell ref="C127:C131"/>
    <mergeCell ref="B137:B141"/>
    <mergeCell ref="C153:C157"/>
    <mergeCell ref="A121:J121"/>
    <mergeCell ref="C148:C152"/>
    <mergeCell ref="A137:A141"/>
    <mergeCell ref="C137:C141"/>
    <mergeCell ref="B132:B136"/>
    <mergeCell ref="E1:J1"/>
    <mergeCell ref="A242:J242"/>
    <mergeCell ref="A243:J243"/>
    <mergeCell ref="A39:J39"/>
    <mergeCell ref="A24:A28"/>
    <mergeCell ref="B24:B28"/>
    <mergeCell ref="C24:C28"/>
    <mergeCell ref="B188:B192"/>
    <mergeCell ref="C188:C192"/>
    <mergeCell ref="C142:C146"/>
    <mergeCell ref="A173:A177"/>
    <mergeCell ref="C91:C95"/>
    <mergeCell ref="C101:C105"/>
    <mergeCell ref="A91:A95"/>
    <mergeCell ref="B173:B177"/>
    <mergeCell ref="B148:B152"/>
    <mergeCell ref="C173:C177"/>
    <mergeCell ref="C158:C162"/>
    <mergeCell ref="B91:B95"/>
    <mergeCell ref="C132:C136"/>
    <mergeCell ref="C193:C197"/>
    <mergeCell ref="C86:C90"/>
    <mergeCell ref="B86:B90"/>
    <mergeCell ref="A75:B79"/>
    <mergeCell ref="A245:J245"/>
    <mergeCell ref="C235:C239"/>
    <mergeCell ref="A235:B239"/>
    <mergeCell ref="A241:J241"/>
    <mergeCell ref="C199:C203"/>
    <mergeCell ref="B199:B203"/>
    <mergeCell ref="A225:A229"/>
    <mergeCell ref="B178:B182"/>
    <mergeCell ref="C178:C182"/>
    <mergeCell ref="C230:C234"/>
    <mergeCell ref="A188:A192"/>
    <mergeCell ref="C183:C187"/>
    <mergeCell ref="A244:J244"/>
    <mergeCell ref="A220:A224"/>
    <mergeCell ref="C220:C224"/>
    <mergeCell ref="A199:A203"/>
    <mergeCell ref="A178:A182"/>
    <mergeCell ref="A230:B234"/>
    <mergeCell ref="B225:B229"/>
    <mergeCell ref="A219:J219"/>
    <mergeCell ref="B220:B224"/>
    <mergeCell ref="C225:C229"/>
    <mergeCell ref="A214:B218"/>
    <mergeCell ref="C214:C218"/>
    <mergeCell ref="A209:A213"/>
    <mergeCell ref="B209:B213"/>
    <mergeCell ref="C209:C213"/>
    <mergeCell ref="A163:A167"/>
    <mergeCell ref="B163:B167"/>
    <mergeCell ref="C163:C167"/>
    <mergeCell ref="A168:A172"/>
    <mergeCell ref="B168:B172"/>
    <mergeCell ref="C168:C172"/>
    <mergeCell ref="A204:A208"/>
    <mergeCell ref="B204:B208"/>
    <mergeCell ref="C204:C208"/>
  </mergeCells>
  <pageMargins left="0.70866141732283472" right="0.70866141732283472" top="0.74803149606299213" bottom="0.74803149606299213" header="0.31496062992125984" footer="0.31496062992125984"/>
  <pageSetup paperSize="9" scale="57" fitToWidth="7" orientation="landscape" r:id="rId1"/>
  <rowBreaks count="5" manualBreakCount="5">
    <brk id="38" max="9" man="1"/>
    <brk id="79" max="9" man="1"/>
    <brk id="120" max="9" man="1"/>
    <brk id="146" max="9" man="1"/>
    <brk id="19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2024-05-13T10:52:44Z</dcterms:modified>
</cp:coreProperties>
</file>