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 администрации\2023\"/>
    </mc:Choice>
  </mc:AlternateContent>
  <bookViews>
    <workbookView xWindow="0" yWindow="0" windowWidth="28800" windowHeight="11730"/>
  </bookViews>
  <sheets>
    <sheet name="таблица 2 к Порядку  07.09. " sheetId="6" r:id="rId1"/>
  </sheets>
  <externalReferences>
    <externalReference r:id="rId2"/>
  </externalReferences>
  <definedNames>
    <definedName name="_xlnm._FilterDatabase" localSheetId="0" hidden="1">'таблица 2 к Порядку  07.09. '!$A$10:$L$250</definedName>
    <definedName name="_xlnm.Print_Titles" localSheetId="0">'таблица 2 к Порядку  07.09. '!$8:$8</definedName>
    <definedName name="_xlnm.Print_Area" localSheetId="0">'таблица 2 к Порядку  07.09. '!$A$1:$J$266</definedName>
  </definedNames>
  <calcPr calcId="162913" iterate="1"/>
</workbook>
</file>

<file path=xl/calcChain.xml><?xml version="1.0" encoding="utf-8"?>
<calcChain xmlns="http://schemas.openxmlformats.org/spreadsheetml/2006/main">
  <c r="I184" i="6" l="1"/>
  <c r="E181" i="6"/>
  <c r="I169" i="6"/>
  <c r="H169" i="6"/>
  <c r="G169" i="6"/>
  <c r="F169" i="6"/>
  <c r="I168" i="6"/>
  <c r="H168" i="6"/>
  <c r="G168" i="6"/>
  <c r="F168" i="6"/>
  <c r="I167" i="6"/>
  <c r="H167" i="6"/>
  <c r="G167" i="6"/>
  <c r="F167" i="6"/>
  <c r="I166" i="6"/>
  <c r="H166" i="6"/>
  <c r="G166" i="6"/>
  <c r="F166" i="6"/>
  <c r="E167" i="6"/>
  <c r="E168" i="6"/>
  <c r="E169" i="6"/>
  <c r="E166" i="6"/>
  <c r="I159" i="6"/>
  <c r="H159" i="6"/>
  <c r="G159" i="6"/>
  <c r="F159" i="6"/>
  <c r="I158" i="6"/>
  <c r="H158" i="6"/>
  <c r="G158" i="6"/>
  <c r="F158" i="6"/>
  <c r="I157" i="6"/>
  <c r="H157" i="6"/>
  <c r="G157" i="6"/>
  <c r="F157" i="6"/>
  <c r="I156" i="6"/>
  <c r="I155" i="6" s="1"/>
  <c r="H156" i="6"/>
  <c r="G156" i="6"/>
  <c r="F156" i="6"/>
  <c r="E157" i="6"/>
  <c r="E158" i="6"/>
  <c r="E159" i="6"/>
  <c r="E156" i="6"/>
  <c r="I160" i="6"/>
  <c r="H160" i="6"/>
  <c r="G160" i="6"/>
  <c r="F160" i="6"/>
  <c r="E160" i="6"/>
  <c r="J160" i="6" s="1"/>
  <c r="H155" i="6"/>
  <c r="G155" i="6"/>
  <c r="F155" i="6"/>
  <c r="E150" i="6"/>
  <c r="J161" i="6"/>
  <c r="J162" i="6"/>
  <c r="J163" i="6"/>
  <c r="J164" i="6"/>
  <c r="J157" i="6" l="1"/>
  <c r="J159" i="6"/>
  <c r="J156" i="6"/>
  <c r="J158" i="6"/>
  <c r="E155" i="6"/>
  <c r="J155" i="6" s="1"/>
  <c r="E238" i="6"/>
  <c r="E126" i="6"/>
  <c r="E41" i="6"/>
  <c r="H184" i="6" l="1"/>
  <c r="G184" i="6"/>
  <c r="F184" i="6"/>
  <c r="I183" i="6"/>
  <c r="H183" i="6"/>
  <c r="G183" i="6"/>
  <c r="F183" i="6"/>
  <c r="I182" i="6"/>
  <c r="H182" i="6"/>
  <c r="G182" i="6"/>
  <c r="F182" i="6"/>
  <c r="I181" i="6"/>
  <c r="I180" i="6" s="1"/>
  <c r="H181" i="6"/>
  <c r="G181" i="6"/>
  <c r="G180" i="6" s="1"/>
  <c r="F181" i="6"/>
  <c r="E182" i="6"/>
  <c r="E183" i="6"/>
  <c r="E184" i="6"/>
  <c r="J194" i="6"/>
  <c r="J193" i="6"/>
  <c r="J192" i="6"/>
  <c r="J191" i="6"/>
  <c r="I190" i="6"/>
  <c r="H190" i="6"/>
  <c r="G190" i="6"/>
  <c r="F190" i="6"/>
  <c r="E190" i="6"/>
  <c r="J189" i="6"/>
  <c r="J188" i="6"/>
  <c r="J187" i="6"/>
  <c r="J186" i="6"/>
  <c r="I185" i="6"/>
  <c r="H185" i="6"/>
  <c r="G185" i="6"/>
  <c r="F185" i="6"/>
  <c r="E185" i="6"/>
  <c r="J185" i="6" s="1"/>
  <c r="H180" i="6"/>
  <c r="F180" i="6"/>
  <c r="J190" i="6" l="1"/>
  <c r="J182" i="6"/>
  <c r="J184" i="6"/>
  <c r="J181" i="6"/>
  <c r="J183" i="6"/>
  <c r="E180" i="6"/>
  <c r="J180" i="6" s="1"/>
  <c r="H170" i="6"/>
  <c r="J240" i="6"/>
  <c r="J228" i="6"/>
  <c r="J229" i="6"/>
  <c r="J230" i="6"/>
  <c r="J232" i="6"/>
  <c r="J233" i="6"/>
  <c r="J234" i="6"/>
  <c r="J235" i="6"/>
  <c r="J237" i="6"/>
  <c r="J213" i="6"/>
  <c r="J214" i="6"/>
  <c r="J215" i="6"/>
  <c r="J217" i="6"/>
  <c r="J218" i="6"/>
  <c r="J219" i="6"/>
  <c r="J220" i="6"/>
  <c r="J222" i="6"/>
  <c r="J223" i="6"/>
  <c r="J224" i="6"/>
  <c r="J225" i="6"/>
  <c r="J227" i="6"/>
  <c r="I236" i="6"/>
  <c r="H236" i="6"/>
  <c r="G236" i="6"/>
  <c r="F236" i="6"/>
  <c r="I231" i="6"/>
  <c r="H231" i="6"/>
  <c r="G231" i="6"/>
  <c r="F231" i="6"/>
  <c r="E231" i="6"/>
  <c r="J231" i="6" s="1"/>
  <c r="I226" i="6"/>
  <c r="H226" i="6"/>
  <c r="G226" i="6"/>
  <c r="F226" i="6"/>
  <c r="E226" i="6"/>
  <c r="I221" i="6"/>
  <c r="H221" i="6"/>
  <c r="G221" i="6"/>
  <c r="F221" i="6"/>
  <c r="E221" i="6"/>
  <c r="J221" i="6" s="1"/>
  <c r="I216" i="6"/>
  <c r="H216" i="6"/>
  <c r="G216" i="6"/>
  <c r="F216" i="6"/>
  <c r="E216" i="6"/>
  <c r="I211" i="6"/>
  <c r="H211" i="6"/>
  <c r="G211" i="6"/>
  <c r="F211" i="6"/>
  <c r="E92" i="6"/>
  <c r="E80" i="6"/>
  <c r="I130" i="6"/>
  <c r="H130" i="6"/>
  <c r="I170" i="6"/>
  <c r="G170" i="6"/>
  <c r="F170" i="6"/>
  <c r="E170" i="6"/>
  <c r="I175" i="6"/>
  <c r="H175" i="6"/>
  <c r="G175" i="6"/>
  <c r="F175" i="6"/>
  <c r="E175" i="6"/>
  <c r="I150" i="6"/>
  <c r="H150" i="6"/>
  <c r="G150" i="6"/>
  <c r="F150" i="6"/>
  <c r="J150" i="6" s="1"/>
  <c r="I145" i="6"/>
  <c r="H145" i="6"/>
  <c r="G145" i="6"/>
  <c r="F145" i="6"/>
  <c r="E145" i="6"/>
  <c r="I140" i="6"/>
  <c r="H140" i="6"/>
  <c r="G140" i="6"/>
  <c r="F140" i="6"/>
  <c r="I125" i="6"/>
  <c r="H125" i="6"/>
  <c r="G125" i="6"/>
  <c r="F125" i="6"/>
  <c r="E125" i="6"/>
  <c r="I120" i="6"/>
  <c r="H120" i="6"/>
  <c r="G120" i="6"/>
  <c r="F120" i="6"/>
  <c r="E120" i="6"/>
  <c r="I115" i="6"/>
  <c r="H115" i="6"/>
  <c r="G115" i="6"/>
  <c r="F115" i="6"/>
  <c r="E115" i="6"/>
  <c r="I110" i="6"/>
  <c r="H110" i="6"/>
  <c r="G110" i="6"/>
  <c r="F110" i="6"/>
  <c r="E110" i="6"/>
  <c r="I105" i="6"/>
  <c r="H105" i="6"/>
  <c r="G105" i="6"/>
  <c r="F105" i="6"/>
  <c r="E105" i="6"/>
  <c r="I100" i="6"/>
  <c r="H100" i="6"/>
  <c r="G100" i="6"/>
  <c r="F100" i="6"/>
  <c r="E100" i="6"/>
  <c r="I95" i="6"/>
  <c r="H95" i="6"/>
  <c r="G95" i="6"/>
  <c r="F95" i="6"/>
  <c r="E95" i="6"/>
  <c r="I90" i="6"/>
  <c r="H90" i="6"/>
  <c r="I85" i="6"/>
  <c r="H85" i="6"/>
  <c r="G85" i="6"/>
  <c r="F85" i="6"/>
  <c r="E85" i="6"/>
  <c r="J85" i="6" s="1"/>
  <c r="I70" i="6"/>
  <c r="H70" i="6"/>
  <c r="G70" i="6"/>
  <c r="F70" i="6"/>
  <c r="I65" i="6"/>
  <c r="H65" i="6"/>
  <c r="G65" i="6"/>
  <c r="F65" i="6"/>
  <c r="E65" i="6"/>
  <c r="I60" i="6"/>
  <c r="H60" i="6"/>
  <c r="G60" i="6"/>
  <c r="F60" i="6"/>
  <c r="E60" i="6"/>
  <c r="I50" i="6"/>
  <c r="H50" i="6"/>
  <c r="G50" i="6"/>
  <c r="F50" i="6"/>
  <c r="I45" i="6"/>
  <c r="H45" i="6"/>
  <c r="I40" i="6"/>
  <c r="H40" i="6"/>
  <c r="G40" i="6"/>
  <c r="F40" i="6"/>
  <c r="I35" i="6"/>
  <c r="H35" i="6"/>
  <c r="G35" i="6"/>
  <c r="F35" i="6"/>
  <c r="E35" i="6"/>
  <c r="I30" i="6"/>
  <c r="H30" i="6"/>
  <c r="I25" i="6"/>
  <c r="H25" i="6"/>
  <c r="G25" i="6"/>
  <c r="F25" i="6"/>
  <c r="E25" i="6"/>
  <c r="I20" i="6"/>
  <c r="H20" i="6"/>
  <c r="G20" i="6"/>
  <c r="F20" i="6"/>
  <c r="E20" i="6"/>
  <c r="J179" i="6"/>
  <c r="J12" i="6"/>
  <c r="J14" i="6"/>
  <c r="J17" i="6"/>
  <c r="J19" i="6"/>
  <c r="J21" i="6"/>
  <c r="J22" i="6"/>
  <c r="J23" i="6"/>
  <c r="J24" i="6"/>
  <c r="J26" i="6"/>
  <c r="J27" i="6"/>
  <c r="J28" i="6"/>
  <c r="J29" i="6"/>
  <c r="J32" i="6"/>
  <c r="J34" i="6"/>
  <c r="J36" i="6"/>
  <c r="J37" i="6"/>
  <c r="J38" i="6"/>
  <c r="J39" i="6"/>
  <c r="J42" i="6"/>
  <c r="J44" i="6"/>
  <c r="J47" i="6"/>
  <c r="J48" i="6"/>
  <c r="J49" i="6"/>
  <c r="J52" i="6"/>
  <c r="J53" i="6"/>
  <c r="J54" i="6"/>
  <c r="J61" i="6"/>
  <c r="J62" i="6"/>
  <c r="J63" i="6"/>
  <c r="J64" i="6"/>
  <c r="J66" i="6"/>
  <c r="J67" i="6"/>
  <c r="J68" i="6"/>
  <c r="J69" i="6"/>
  <c r="J72" i="6"/>
  <c r="J74" i="6"/>
  <c r="J81" i="6"/>
  <c r="J82" i="6"/>
  <c r="J83" i="6"/>
  <c r="J84" i="6"/>
  <c r="J86" i="6"/>
  <c r="J87" i="6"/>
  <c r="J88" i="6"/>
  <c r="J89" i="6"/>
  <c r="J94" i="6"/>
  <c r="J96" i="6"/>
  <c r="J97" i="6"/>
  <c r="J98" i="6"/>
  <c r="J99" i="6"/>
  <c r="J101" i="6"/>
  <c r="J102" i="6"/>
  <c r="J103" i="6"/>
  <c r="J104" i="6"/>
  <c r="J106" i="6"/>
  <c r="J107" i="6"/>
  <c r="J108" i="6"/>
  <c r="J109" i="6"/>
  <c r="J111" i="6"/>
  <c r="J112" i="6"/>
  <c r="J113" i="6"/>
  <c r="J114" i="6"/>
  <c r="J116" i="6"/>
  <c r="J117" i="6"/>
  <c r="J118" i="6"/>
  <c r="J119" i="6"/>
  <c r="J120" i="6"/>
  <c r="J121" i="6"/>
  <c r="J122" i="6"/>
  <c r="J123" i="6"/>
  <c r="J124" i="6"/>
  <c r="J126" i="6"/>
  <c r="J127" i="6"/>
  <c r="J128" i="6"/>
  <c r="J129" i="6"/>
  <c r="J132" i="6"/>
  <c r="J134" i="6"/>
  <c r="J141" i="6"/>
  <c r="J144" i="6"/>
  <c r="J146" i="6"/>
  <c r="J147" i="6"/>
  <c r="J148" i="6"/>
  <c r="J149" i="6"/>
  <c r="J151" i="6"/>
  <c r="J152" i="6"/>
  <c r="J153" i="6"/>
  <c r="J154" i="6"/>
  <c r="J171" i="6"/>
  <c r="J172" i="6"/>
  <c r="J173" i="6"/>
  <c r="J174" i="6"/>
  <c r="J176" i="6"/>
  <c r="J177" i="6"/>
  <c r="J178" i="6"/>
  <c r="J95" i="6" l="1"/>
  <c r="J105" i="6"/>
  <c r="J125" i="6"/>
  <c r="J216" i="6"/>
  <c r="J226" i="6"/>
  <c r="J25" i="6"/>
  <c r="J35" i="6"/>
  <c r="J65" i="6"/>
  <c r="I165" i="6"/>
  <c r="E165" i="6"/>
  <c r="J167" i="6"/>
  <c r="G165" i="6"/>
  <c r="J169" i="6"/>
  <c r="J20" i="6"/>
  <c r="J60" i="6"/>
  <c r="J100" i="6"/>
  <c r="J110" i="6"/>
  <c r="J115" i="6"/>
  <c r="J145" i="6"/>
  <c r="J175" i="6"/>
  <c r="J168" i="6"/>
  <c r="F165" i="6"/>
  <c r="H165" i="6"/>
  <c r="J170" i="6"/>
  <c r="J166" i="6"/>
  <c r="J165" i="6" l="1"/>
  <c r="E211" i="6"/>
  <c r="J211" i="6" s="1"/>
  <c r="J212" i="6"/>
  <c r="J41" i="6"/>
  <c r="E11" i="6"/>
  <c r="I245" i="6"/>
  <c r="H245" i="6"/>
  <c r="G245" i="6"/>
  <c r="F245" i="6"/>
  <c r="E245" i="6"/>
  <c r="I244" i="6"/>
  <c r="H244" i="6"/>
  <c r="G244" i="6"/>
  <c r="F244" i="6"/>
  <c r="I243" i="6"/>
  <c r="H243" i="6"/>
  <c r="G243" i="6"/>
  <c r="F243" i="6"/>
  <c r="I242" i="6"/>
  <c r="H242" i="6"/>
  <c r="G242" i="6"/>
  <c r="F242" i="6"/>
  <c r="E242" i="6"/>
  <c r="H241" i="6"/>
  <c r="J239" i="6"/>
  <c r="I204" i="6"/>
  <c r="I255" i="6" s="1"/>
  <c r="H204" i="6"/>
  <c r="H255" i="6" s="1"/>
  <c r="G204" i="6"/>
  <c r="G255" i="6" s="1"/>
  <c r="F204" i="6"/>
  <c r="F255" i="6" s="1"/>
  <c r="E204" i="6"/>
  <c r="E255" i="6" s="1"/>
  <c r="J255" i="6" s="1"/>
  <c r="I203" i="6"/>
  <c r="I254" i="6" s="1"/>
  <c r="H203" i="6"/>
  <c r="H254" i="6" s="1"/>
  <c r="G203" i="6"/>
  <c r="G254" i="6" s="1"/>
  <c r="F203" i="6"/>
  <c r="F254" i="6" s="1"/>
  <c r="E203" i="6"/>
  <c r="E254" i="6" s="1"/>
  <c r="I202" i="6"/>
  <c r="I253" i="6" s="1"/>
  <c r="H202" i="6"/>
  <c r="H253" i="6" s="1"/>
  <c r="G202" i="6"/>
  <c r="G253" i="6" s="1"/>
  <c r="F202" i="6"/>
  <c r="E202" i="6"/>
  <c r="E253" i="6" s="1"/>
  <c r="I201" i="6"/>
  <c r="I252" i="6" s="1"/>
  <c r="H201" i="6"/>
  <c r="H252" i="6" s="1"/>
  <c r="H251" i="6" s="1"/>
  <c r="G201" i="6"/>
  <c r="G252" i="6" s="1"/>
  <c r="F201" i="6"/>
  <c r="F252" i="6" s="1"/>
  <c r="E143" i="6"/>
  <c r="J143" i="6" s="1"/>
  <c r="E142" i="6"/>
  <c r="I139" i="6"/>
  <c r="H139" i="6"/>
  <c r="G139" i="6"/>
  <c r="F139" i="6"/>
  <c r="E139" i="6"/>
  <c r="I138" i="6"/>
  <c r="H138" i="6"/>
  <c r="G138" i="6"/>
  <c r="F138" i="6"/>
  <c r="I137" i="6"/>
  <c r="H137" i="6"/>
  <c r="G137" i="6"/>
  <c r="F137" i="6"/>
  <c r="I136" i="6"/>
  <c r="H136" i="6"/>
  <c r="G136" i="6"/>
  <c r="G135" i="6" s="1"/>
  <c r="F136" i="6"/>
  <c r="E136" i="6"/>
  <c r="G133" i="6"/>
  <c r="F133" i="6"/>
  <c r="G131" i="6"/>
  <c r="G130" i="6" s="1"/>
  <c r="F131" i="6"/>
  <c r="F130" i="6" s="1"/>
  <c r="G93" i="6"/>
  <c r="F93" i="6"/>
  <c r="E93" i="6"/>
  <c r="G92" i="6"/>
  <c r="F92" i="6"/>
  <c r="G91" i="6"/>
  <c r="G90" i="6" s="1"/>
  <c r="F91" i="6"/>
  <c r="E91" i="6"/>
  <c r="A85" i="6"/>
  <c r="I80" i="6"/>
  <c r="H80" i="6"/>
  <c r="G80" i="6"/>
  <c r="F80" i="6"/>
  <c r="I79" i="6"/>
  <c r="I199" i="6" s="1"/>
  <c r="H79" i="6"/>
  <c r="G79" i="6"/>
  <c r="G199" i="6" s="1"/>
  <c r="F79" i="6"/>
  <c r="E79" i="6"/>
  <c r="E199" i="6" s="1"/>
  <c r="I78" i="6"/>
  <c r="H78" i="6"/>
  <c r="G78" i="6"/>
  <c r="F78" i="6"/>
  <c r="E78" i="6"/>
  <c r="I77" i="6"/>
  <c r="I197" i="6" s="1"/>
  <c r="H77" i="6"/>
  <c r="H197" i="6" s="1"/>
  <c r="G77" i="6"/>
  <c r="G197" i="6" s="1"/>
  <c r="F77" i="6"/>
  <c r="F197" i="6" s="1"/>
  <c r="E77" i="6"/>
  <c r="I76" i="6"/>
  <c r="H76" i="6"/>
  <c r="G76" i="6"/>
  <c r="F76" i="6"/>
  <c r="E76" i="6"/>
  <c r="E73" i="6"/>
  <c r="J73" i="6" s="1"/>
  <c r="E71" i="6"/>
  <c r="I59" i="6"/>
  <c r="H59" i="6"/>
  <c r="G59" i="6"/>
  <c r="F59" i="6"/>
  <c r="E59" i="6"/>
  <c r="I58" i="6"/>
  <c r="H58" i="6"/>
  <c r="G58" i="6"/>
  <c r="F58" i="6"/>
  <c r="E58" i="6"/>
  <c r="I57" i="6"/>
  <c r="H57" i="6"/>
  <c r="G57" i="6"/>
  <c r="F57" i="6"/>
  <c r="E57" i="6"/>
  <c r="I56" i="6"/>
  <c r="H56" i="6"/>
  <c r="E51" i="6"/>
  <c r="G46" i="6"/>
  <c r="F46" i="6"/>
  <c r="F45" i="6" s="1"/>
  <c r="E46" i="6"/>
  <c r="J43" i="6"/>
  <c r="G33" i="6"/>
  <c r="F33" i="6"/>
  <c r="E33" i="6"/>
  <c r="J33" i="6" s="1"/>
  <c r="G31" i="6"/>
  <c r="F31" i="6"/>
  <c r="F196" i="6" s="1"/>
  <c r="E31" i="6"/>
  <c r="G18" i="6"/>
  <c r="G15" i="6" s="1"/>
  <c r="F18" i="6"/>
  <c r="F15" i="6" s="1"/>
  <c r="J18" i="6"/>
  <c r="H16" i="6"/>
  <c r="G13" i="6"/>
  <c r="G198" i="6" s="1"/>
  <c r="F13" i="6"/>
  <c r="I11" i="6"/>
  <c r="H11" i="6"/>
  <c r="H196" i="6" l="1"/>
  <c r="F198" i="6"/>
  <c r="G196" i="6"/>
  <c r="I75" i="6"/>
  <c r="F199" i="6"/>
  <c r="H199" i="6"/>
  <c r="H209" i="6" s="1"/>
  <c r="J80" i="6"/>
  <c r="F90" i="6"/>
  <c r="J92" i="6"/>
  <c r="G251" i="6"/>
  <c r="I251" i="6"/>
  <c r="G241" i="6"/>
  <c r="I241" i="6"/>
  <c r="E196" i="6"/>
  <c r="I135" i="6"/>
  <c r="F135" i="6"/>
  <c r="F75" i="6"/>
  <c r="I207" i="6"/>
  <c r="H135" i="6"/>
  <c r="J59" i="6"/>
  <c r="I55" i="6"/>
  <c r="G75" i="6"/>
  <c r="J78" i="6"/>
  <c r="H55" i="6"/>
  <c r="J57" i="6"/>
  <c r="H75" i="6"/>
  <c r="H206" i="6"/>
  <c r="G208" i="6"/>
  <c r="G10" i="6"/>
  <c r="F10" i="6"/>
  <c r="I16" i="6"/>
  <c r="H15" i="6"/>
  <c r="E30" i="6"/>
  <c r="J31" i="6"/>
  <c r="G30" i="6"/>
  <c r="G247" i="6"/>
  <c r="J51" i="6"/>
  <c r="E50" i="6"/>
  <c r="J50" i="6" s="1"/>
  <c r="J58" i="6"/>
  <c r="J71" i="6"/>
  <c r="E70" i="6"/>
  <c r="J70" i="6" s="1"/>
  <c r="E75" i="6"/>
  <c r="J76" i="6"/>
  <c r="E90" i="6"/>
  <c r="J91" i="6"/>
  <c r="E130" i="6"/>
  <c r="J130" i="6" s="1"/>
  <c r="J131" i="6"/>
  <c r="J136" i="6"/>
  <c r="E140" i="6"/>
  <c r="J140" i="6" s="1"/>
  <c r="J142" i="6"/>
  <c r="J11" i="6"/>
  <c r="E10" i="6"/>
  <c r="E40" i="6"/>
  <c r="J40" i="6" s="1"/>
  <c r="F206" i="6"/>
  <c r="F30" i="6"/>
  <c r="E45" i="6"/>
  <c r="J46" i="6"/>
  <c r="G56" i="6"/>
  <c r="G55" i="6" s="1"/>
  <c r="G45" i="6"/>
  <c r="J77" i="6"/>
  <c r="J79" i="6"/>
  <c r="J93" i="6"/>
  <c r="J133" i="6"/>
  <c r="J139" i="6"/>
  <c r="J254" i="6"/>
  <c r="J238" i="6"/>
  <c r="E236" i="6"/>
  <c r="J236" i="6" s="1"/>
  <c r="E15" i="6"/>
  <c r="J16" i="6"/>
  <c r="G200" i="6"/>
  <c r="E56" i="6"/>
  <c r="J245" i="6"/>
  <c r="E137" i="6"/>
  <c r="F200" i="6"/>
  <c r="F249" i="6"/>
  <c r="F259" i="6" s="1"/>
  <c r="G248" i="6"/>
  <c r="G258" i="6" s="1"/>
  <c r="H207" i="6"/>
  <c r="G250" i="6"/>
  <c r="G260" i="6" s="1"/>
  <c r="I209" i="6"/>
  <c r="J202" i="6"/>
  <c r="E243" i="6"/>
  <c r="J243" i="6" s="1"/>
  <c r="E244" i="6"/>
  <c r="J244" i="6" s="1"/>
  <c r="J242" i="6"/>
  <c r="F56" i="6"/>
  <c r="F55" i="6" s="1"/>
  <c r="J204" i="6"/>
  <c r="H200" i="6"/>
  <c r="J203" i="6"/>
  <c r="F241" i="6"/>
  <c r="F253" i="6"/>
  <c r="F251" i="6" s="1"/>
  <c r="I13" i="6"/>
  <c r="I198" i="6" s="1"/>
  <c r="E201" i="6"/>
  <c r="H13" i="6"/>
  <c r="H198" i="6" s="1"/>
  <c r="E138" i="6"/>
  <c r="I200" i="6"/>
  <c r="J90" i="6" l="1"/>
  <c r="J75" i="6"/>
  <c r="J138" i="6"/>
  <c r="E198" i="6"/>
  <c r="J137" i="6"/>
  <c r="E197" i="6"/>
  <c r="E248" i="6" s="1"/>
  <c r="J45" i="6"/>
  <c r="I15" i="6"/>
  <c r="J15" i="6" s="1"/>
  <c r="I196" i="6"/>
  <c r="I247" i="6" s="1"/>
  <c r="I257" i="6" s="1"/>
  <c r="G249" i="6"/>
  <c r="G259" i="6" s="1"/>
  <c r="E55" i="6"/>
  <c r="J55" i="6" s="1"/>
  <c r="J56" i="6"/>
  <c r="J13" i="6"/>
  <c r="J253" i="6"/>
  <c r="I10" i="6"/>
  <c r="H10" i="6"/>
  <c r="E135" i="6"/>
  <c r="J135" i="6" s="1"/>
  <c r="J30" i="6"/>
  <c r="E241" i="6"/>
  <c r="J241" i="6" s="1"/>
  <c r="G207" i="6"/>
  <c r="H248" i="6"/>
  <c r="H258" i="6" s="1"/>
  <c r="I250" i="6"/>
  <c r="I260" i="6" s="1"/>
  <c r="G195" i="6"/>
  <c r="G209" i="6"/>
  <c r="H247" i="6"/>
  <c r="F208" i="6"/>
  <c r="G206" i="6"/>
  <c r="I248" i="6"/>
  <c r="I258" i="6" s="1"/>
  <c r="H250" i="6"/>
  <c r="H260" i="6" s="1"/>
  <c r="F247" i="6"/>
  <c r="E247" i="6"/>
  <c r="F195" i="6"/>
  <c r="E252" i="6"/>
  <c r="E200" i="6"/>
  <c r="J200" i="6" s="1"/>
  <c r="J201" i="6"/>
  <c r="F207" i="6"/>
  <c r="F248" i="6"/>
  <c r="F258" i="6" s="1"/>
  <c r="E250" i="6"/>
  <c r="E209" i="6"/>
  <c r="J199" i="6"/>
  <c r="F250" i="6"/>
  <c r="F260" i="6" s="1"/>
  <c r="F209" i="6"/>
  <c r="G257" i="6"/>
  <c r="E206" i="6"/>
  <c r="J10" i="6" l="1"/>
  <c r="G246" i="6"/>
  <c r="J197" i="6"/>
  <c r="E207" i="6"/>
  <c r="J207" i="6" s="1"/>
  <c r="G205" i="6"/>
  <c r="I206" i="6"/>
  <c r="J206" i="6" s="1"/>
  <c r="J196" i="6"/>
  <c r="J252" i="6"/>
  <c r="E251" i="6"/>
  <c r="J251" i="6" s="1"/>
  <c r="J248" i="6"/>
  <c r="H257" i="6"/>
  <c r="G256" i="6"/>
  <c r="G268" i="6" s="1"/>
  <c r="J250" i="6"/>
  <c r="F257" i="6"/>
  <c r="F256" i="6" s="1"/>
  <c r="F268" i="6" s="1"/>
  <c r="F246" i="6"/>
  <c r="J247" i="6"/>
  <c r="F205" i="6"/>
  <c r="E208" i="6"/>
  <c r="E249" i="6"/>
  <c r="E246" i="6" s="1"/>
  <c r="J198" i="6"/>
  <c r="E260" i="6"/>
  <c r="J260" i="6" s="1"/>
  <c r="H208" i="6"/>
  <c r="H205" i="6" s="1"/>
  <c r="H249" i="6"/>
  <c r="H246" i="6" s="1"/>
  <c r="H195" i="6"/>
  <c r="E258" i="6"/>
  <c r="J258" i="6" s="1"/>
  <c r="I208" i="6"/>
  <c r="I249" i="6"/>
  <c r="I246" i="6" s="1"/>
  <c r="I195" i="6"/>
  <c r="E195" i="6"/>
  <c r="J209" i="6"/>
  <c r="E257" i="6"/>
  <c r="I205" i="6" l="1"/>
  <c r="J249" i="6"/>
  <c r="J195" i="6"/>
  <c r="J246" i="6"/>
  <c r="J257" i="6"/>
  <c r="J208" i="6"/>
  <c r="I259" i="6"/>
  <c r="E259" i="6"/>
  <c r="H259" i="6"/>
  <c r="E205" i="6"/>
  <c r="J205" i="6" l="1"/>
  <c r="J259" i="6"/>
  <c r="H256" i="6"/>
  <c r="H268" i="6" s="1"/>
  <c r="I256" i="6"/>
  <c r="I268" i="6" s="1"/>
  <c r="E256" i="6"/>
  <c r="J256" i="6" l="1"/>
  <c r="J268" i="6" s="1"/>
  <c r="E268" i="6"/>
</calcChain>
</file>

<file path=xl/sharedStrings.xml><?xml version="1.0" encoding="utf-8"?>
<sst xmlns="http://schemas.openxmlformats.org/spreadsheetml/2006/main" count="409" uniqueCount="118">
  <si>
    <t>"</t>
  </si>
  <si>
    <t>Примечание :</t>
  </si>
  <si>
    <t>ВБ</t>
  </si>
  <si>
    <t>ОБ</t>
  </si>
  <si>
    <t>ФБ</t>
  </si>
  <si>
    <t>Всего</t>
  </si>
  <si>
    <t xml:space="preserve">Итого
</t>
  </si>
  <si>
    <t>Итого по муниципальной программе</t>
  </si>
  <si>
    <t>Итого по подпрограмме 2</t>
  </si>
  <si>
    <t>Транспортное обеспечение</t>
  </si>
  <si>
    <t>Проведение мероприятий по повышению энергетической эффективности подведомственных учреждений</t>
  </si>
  <si>
    <t>Основное мероприятие 2.3</t>
  </si>
  <si>
    <t>Основное мероприятие 2.2</t>
  </si>
  <si>
    <t>Основное мероприятие 2.1</t>
  </si>
  <si>
    <t>Подпрограмма 2  Обеспечение условий для реализации программы</t>
  </si>
  <si>
    <t>Итого по подпрограмме 1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</si>
  <si>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</si>
  <si>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Основное мероприятие 1.19</t>
  </si>
  <si>
    <t xml:space="preserve">Приобретение услуг распределительно-логистического центра на поставки продовольственных товаров для муниципальных общеобразовательных организаций	</t>
  </si>
  <si>
    <t>Основное мероприятие 1.18</t>
  </si>
  <si>
    <t>Проведение мероприятий по антитеррористической защищенности образовательных организаций</t>
  </si>
  <si>
    <t>Основное мероприятие 1.17</t>
  </si>
  <si>
    <t>Создание новых мест для реализации программ дополнительного образования</t>
  </si>
  <si>
    <t>Основное мероприятие 1.16</t>
  </si>
  <si>
    <t>Основное мероприятие 1.15</t>
  </si>
  <si>
    <t xml:space="preserve">Проведение мероприятий по обеспечению условий для организации питания обучающихся в муниципальных общеобразовательных организациях(пищеблоки)
</t>
  </si>
  <si>
    <t>Основное мероприятие 1.14</t>
  </si>
  <si>
    <t>Основное мероприятие 1.13</t>
  </si>
  <si>
    <t xml:space="preserve"> мероприятие 1.12.1</t>
  </si>
  <si>
    <t>Основное мероприятие 1.12</t>
  </si>
  <si>
    <t>Основное мероприятие 1.11</t>
  </si>
  <si>
    <t>Основное мероприятие 1.10</t>
  </si>
  <si>
    <t>Реализация регионального проекта «Современная школа»</t>
  </si>
  <si>
    <t>Основное мероприятие 1.9</t>
  </si>
  <si>
    <t>Основное мероприятие 1.8</t>
  </si>
  <si>
    <t>Реконструкция, капитальный ремонт  и ремонт образовательных организаций</t>
  </si>
  <si>
    <t>Основное мероприятие 1.7</t>
  </si>
  <si>
    <t>Реализация федерального приоритетного проекта «Доступное  дополнительное образование детей»</t>
  </si>
  <si>
    <t>Основное мероприятие 1.6</t>
  </si>
  <si>
    <t>Обеспечение  предоставления мер социальной поддержки  отдельным категориям граждан в целях реализации права на образование</t>
  </si>
  <si>
    <t>Основное мероприятие 1.5</t>
  </si>
  <si>
    <t>Модернизация условий получения  образования в соответствии с федеральными государственными образовательными стандартами</t>
  </si>
  <si>
    <t>Основное мероприятие 1.4</t>
  </si>
  <si>
    <t>Организация предоставления дополнительного образования в образовательных организациях</t>
  </si>
  <si>
    <t>Основное мероприятие 1.3</t>
  </si>
  <si>
    <t>Организация предоставления начального общего, основного общего, среднего общего образования в образовательных организациях</t>
  </si>
  <si>
    <t>Основное мероприятие 1.2</t>
  </si>
  <si>
    <t>Организация предоставления дошкольного образования в образовательных организациях</t>
  </si>
  <si>
    <t>Основное мероприятие 1.1</t>
  </si>
  <si>
    <t>Подпрограмма 1. Развитие общего и дополнительного образования</t>
  </si>
  <si>
    <t>Итого</t>
  </si>
  <si>
    <t xml:space="preserve">Объем финансового обеспечения (тыс. руб.), годы </t>
  </si>
  <si>
    <t>Источники ресурсного обеспечения</t>
  </si>
  <si>
    <t>Ответственный исполнитель, соисполнители, исполнители</t>
  </si>
  <si>
    <t>Наименование основного мероприятия, мероприятия</t>
  </si>
  <si>
    <t>Статус и номер</t>
  </si>
  <si>
    <t>перед печатью постановления СКРОЙТЕ ЭТУ СТРОКУ</t>
  </si>
  <si>
    <t>Проект   июль 2022г.</t>
  </si>
  <si>
    <t>Финансовое обеспечение мероприятий Программы</t>
  </si>
  <si>
    <t>"Развитие образования в  Сокольском муниципальном округе на 2023 - 2027 годы"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</si>
  <si>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</si>
  <si>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1.20</t>
  </si>
  <si>
    <t>МБ</t>
  </si>
  <si>
    <t xml:space="preserve">Обеспечение деятельности органов местного самоуправления </t>
  </si>
  <si>
    <t xml:space="preserve">Управление образования </t>
  </si>
  <si>
    <t xml:space="preserve">Управление культуры, спорта, молодежной политики и туризма </t>
  </si>
  <si>
    <t>Управление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</si>
  <si>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</si>
  <si>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Реализация регионального проекта "Патриотическое воспитание граждан Российской Федерации"</t>
  </si>
  <si>
    <t>Обеспечение деятельности казенного учреждения</t>
  </si>
  <si>
    <t>Основное мероприятие 2.5</t>
  </si>
  <si>
    <t>Основное мероприятие 2.4</t>
  </si>
  <si>
    <t xml:space="preserve"> Основное мероприятие 1.21  </t>
  </si>
  <si>
    <t>Основное мероприятие 1.22</t>
  </si>
  <si>
    <t>Мероприятие 1.22.1</t>
  </si>
  <si>
    <t>Обеспечение персонифицированного финансирования дополнительного образования детей</t>
  </si>
  <si>
    <t>Обеспечение деятельности советников директора по воспитанию и взаимодействию с детскими общественными объединениями и общественными организациями</t>
  </si>
  <si>
    <t>проверка</t>
  </si>
  <si>
    <t>Основное мероприятие 2.6</t>
  </si>
  <si>
    <t>2023
год</t>
  </si>
  <si>
    <t>2024
год</t>
  </si>
  <si>
    <t>2025
год</t>
  </si>
  <si>
    <t>2026
год</t>
  </si>
  <si>
    <t>2027
год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</si>
  <si>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</si>
  <si>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</si>
  <si>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</si>
  <si>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</si>
  <si>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Основное мероприятие 1.25</t>
  </si>
  <si>
    <t>Приобретение услуг распределительно-логистического центра на поставку продовольственных товаров для муниципальных  организаций.</t>
  </si>
  <si>
    <t>Организация каникулярного отдыха детей</t>
  </si>
  <si>
    <t>Реконструкция, ремонт и капитальный ремонт образовательных учреждений муниципальной собственности в целях обеспечения безопасности обучающихся (воспитанников)</t>
  </si>
  <si>
    <t>Реализации регионального проекта «Цифровая образовательная среда»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</si>
  <si>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 для беспрепятственного доступа инвалидов (детей-инвалидов)</t>
  </si>
  <si>
    <t>Реализация регионального проекта «Модернизация школьной системы образования Вологодской области на 2022- 2026 годы»</t>
  </si>
  <si>
    <t>Основное мероприятие 
1.26</t>
  </si>
  <si>
    <t>Мероприятие 
1.26.1</t>
  </si>
  <si>
    <t>Создание центров цифрового образования детей IT-куб</t>
  </si>
  <si>
    <t>Укрепление материально - технической базы общеобразовательных организаций</t>
  </si>
  <si>
    <t>Обеспечение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</t>
  </si>
  <si>
    <t>Мероприятие 1.25.1</t>
  </si>
  <si>
    <t>Реализация дополнительных общеразвивающих программ по видам спорта</t>
  </si>
  <si>
    <t>Реализация дополнительных общеобразовательных программ по виду спорта «Самбо»</t>
  </si>
  <si>
    <t>Основное мероприятие 
1.27</t>
  </si>
  <si>
    <t>Укрепление материально – технической базы образовательных организаций</t>
  </si>
  <si>
    <t>Основное мероприятие 
1.28</t>
  </si>
  <si>
    <t>Мероприятие 
1.28.1</t>
  </si>
  <si>
    <t>Мероприятие 
1.28.2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</si>
  <si>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</si>
  <si>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Оснащение (обновление материально 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</si>
  <si>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Организация временного трудоустройства несовершеннолетних граждан в возрасте от 14 до 18 лет в свободное от учебы время</t>
  </si>
  <si>
    <t>Основное мероприятие 1.23</t>
  </si>
  <si>
    <t>Основное мероприятие 1.24</t>
  </si>
  <si>
    <t>Реализация мероприятий по модернизации школьных систем образования (капитальный ремонт зданий общеобразовательных организаций)</t>
  </si>
  <si>
    <t>Обновление материально – технической базы для организации учебно – исследовательской, научно – практической, творческой деятельности, занятий физической культурой и спортом в образовательных организациях</t>
  </si>
  <si>
    <t>Обеспечение обучающихся с ограниченными возможностями здоровья, обучающихся по адаптированным общеобразовательным программам, в муниципальных образовательных организациях, получающих двухразовое бесплатное питание, либо денежную компенсацию, к общему количеству обучающихся, с ограниченными возможностями здоровья, обучающихся по адаптированным общеобразовательным программам, в муниципальных образовательных организациях, подавших заявление на предоставление двухразового бесплатного питания, либо выплаты денежной компенсации</t>
  </si>
  <si>
    <t xml:space="preserve">Обновление  материально-технической базы общеобразовательных организаций для внедрения цифровой образовательной среды и развития цифровых навыков обучающихся </t>
  </si>
  <si>
    <t>Приложение 3 к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</si>
</sst>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78">
    <xf numFmtId="0" fontId="0" fillId="0" borderId="0" xfId="0"/>
    <xf numFmtId="0" fontId="8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165" fontId="0" fillId="0" borderId="0" xfId="0" applyNumberFormat="1"/>
    <xf numFmtId="0" fontId="9" fillId="0" borderId="0" xfId="0" applyFont="1"/>
    <xf numFmtId="0" fontId="6" fillId="0" borderId="0" xfId="0" applyFont="1"/>
    <xf numFmtId="165" fontId="2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0" xfId="0" applyFill="1"/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165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165" fontId="12" fillId="5" borderId="1" xfId="1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0" fontId="11" fillId="4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dezda/Desktop/&#1087;&#1088;&#1086;&#1075;&#1088;&#1072;&#1084;&#1084;&#1072;/21-25/&#1080;&#1102;&#1083;&#1100;%202022/880%2005.08.2022%20&#8470;%20880&#1087;&#1088;&#1080;&#1083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 к Порядку  18.07."/>
    </sheetNames>
    <sheetDataSet>
      <sheetData sheetId="0">
        <row r="101">
          <cell r="A101" t="str">
            <v xml:space="preserve"> мероприятие 1.12.2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359"/>
  <sheetViews>
    <sheetView tabSelected="1" view="pageBreakPreview" topLeftCell="B1" zoomScale="140" zoomScaleNormal="140" zoomScaleSheetLayoutView="140" workbookViewId="0">
      <pane ySplit="7" topLeftCell="A8" activePane="bottomLeft" state="frozen"/>
      <selection pane="bottomLeft" activeCell="A3" sqref="A3:I3"/>
    </sheetView>
  </sheetViews>
  <sheetFormatPr defaultRowHeight="15" outlineLevelRow="1" x14ac:dyDescent="0.25"/>
  <cols>
    <col min="1" max="1" width="15.28515625" style="2" customWidth="1"/>
    <col min="2" max="2" width="33.85546875" style="8" customWidth="1"/>
    <col min="3" max="3" width="26.42578125" style="8" customWidth="1"/>
    <col min="4" max="4" width="13.7109375" style="7" customWidth="1"/>
    <col min="5" max="5" width="15.85546875" style="18" customWidth="1"/>
    <col min="6" max="6" width="19" style="18" customWidth="1"/>
    <col min="7" max="8" width="15.85546875" style="18" customWidth="1"/>
    <col min="9" max="9" width="13.28515625" style="17" customWidth="1"/>
    <col min="10" max="10" width="17.85546875" style="17" customWidth="1"/>
  </cols>
  <sheetData>
    <row r="1" spans="1:11" ht="32.25" customHeight="1" x14ac:dyDescent="0.25">
      <c r="A1" s="75"/>
      <c r="B1" s="75"/>
      <c r="C1" s="75"/>
      <c r="D1" s="75"/>
      <c r="E1" s="75"/>
      <c r="F1" s="75"/>
      <c r="G1" s="75"/>
      <c r="H1" s="75"/>
      <c r="I1" s="75"/>
      <c r="J1" s="30" t="s">
        <v>117</v>
      </c>
    </row>
    <row r="2" spans="1:11" ht="21.75" customHeight="1" x14ac:dyDescent="0.3">
      <c r="A2" s="76" t="s">
        <v>58</v>
      </c>
      <c r="B2" s="76"/>
      <c r="C2" s="76"/>
      <c r="D2" s="76"/>
      <c r="E2" s="76"/>
      <c r="F2" s="76"/>
      <c r="G2" s="76"/>
      <c r="H2" s="76"/>
      <c r="I2" s="76"/>
    </row>
    <row r="3" spans="1:11" ht="21" customHeight="1" x14ac:dyDescent="0.3">
      <c r="A3" s="76" t="s">
        <v>59</v>
      </c>
      <c r="B3" s="76"/>
      <c r="C3" s="76"/>
      <c r="D3" s="76"/>
      <c r="E3" s="76"/>
      <c r="F3" s="76"/>
      <c r="G3" s="76"/>
      <c r="H3" s="76"/>
      <c r="I3" s="76"/>
    </row>
    <row r="4" spans="1:11" ht="15" hidden="1" customHeight="1" x14ac:dyDescent="0.3">
      <c r="A4" s="77" t="s">
        <v>57</v>
      </c>
      <c r="B4" s="77"/>
      <c r="C4" s="77"/>
      <c r="D4" s="77"/>
      <c r="E4" s="77"/>
      <c r="F4" s="77"/>
      <c r="G4" s="77"/>
      <c r="H4" s="77"/>
      <c r="I4" s="77"/>
      <c r="K4" s="5" t="s">
        <v>56</v>
      </c>
    </row>
    <row r="6" spans="1:11" ht="31.9" customHeight="1" x14ac:dyDescent="0.25">
      <c r="A6" s="66" t="s">
        <v>55</v>
      </c>
      <c r="B6" s="61" t="s">
        <v>54</v>
      </c>
      <c r="C6" s="61" t="s">
        <v>53</v>
      </c>
      <c r="D6" s="61" t="s">
        <v>52</v>
      </c>
      <c r="E6" s="66" t="s">
        <v>51</v>
      </c>
      <c r="F6" s="66"/>
      <c r="G6" s="66"/>
      <c r="H6" s="66"/>
      <c r="I6" s="66"/>
      <c r="J6" s="66"/>
    </row>
    <row r="7" spans="1:11" ht="31.5" x14ac:dyDescent="0.25">
      <c r="A7" s="66"/>
      <c r="B7" s="61"/>
      <c r="C7" s="61"/>
      <c r="D7" s="61"/>
      <c r="E7" s="20" t="s">
        <v>79</v>
      </c>
      <c r="F7" s="20" t="s">
        <v>80</v>
      </c>
      <c r="G7" s="20" t="s">
        <v>81</v>
      </c>
      <c r="H7" s="20" t="s">
        <v>82</v>
      </c>
      <c r="I7" s="20" t="s">
        <v>83</v>
      </c>
      <c r="J7" s="21" t="s">
        <v>50</v>
      </c>
    </row>
    <row r="8" spans="1:11" s="4" customFormat="1" ht="12.75" x14ac:dyDescent="0.2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3">
        <v>9</v>
      </c>
      <c r="J8" s="13">
        <v>10</v>
      </c>
    </row>
    <row r="9" spans="1:11" ht="17.25" customHeight="1" x14ac:dyDescent="0.25">
      <c r="A9" s="66" t="s">
        <v>49</v>
      </c>
      <c r="B9" s="66"/>
      <c r="C9" s="66"/>
      <c r="D9" s="66"/>
      <c r="E9" s="66"/>
      <c r="F9" s="66"/>
      <c r="G9" s="66"/>
      <c r="H9" s="66"/>
      <c r="I9" s="66"/>
      <c r="J9" s="66"/>
    </row>
    <row r="10" spans="1:11" ht="15.75" x14ac:dyDescent="0.25">
      <c r="A10" s="60" t="s">
        <v>48</v>
      </c>
      <c r="B10" s="61" t="s">
        <v>47</v>
      </c>
      <c r="C10" s="61" t="s">
        <v>64</v>
      </c>
      <c r="D10" s="40" t="s">
        <v>5</v>
      </c>
      <c r="E10" s="42">
        <f>SUM(E11:E14)</f>
        <v>378584.7</v>
      </c>
      <c r="F10" s="42">
        <f t="shared" ref="F10:I10" si="0">SUM(F11:F14)</f>
        <v>396174.8</v>
      </c>
      <c r="G10" s="42">
        <f t="shared" si="0"/>
        <v>411705.1</v>
      </c>
      <c r="H10" s="42">
        <f t="shared" si="0"/>
        <v>380390.2</v>
      </c>
      <c r="I10" s="42">
        <f t="shared" si="0"/>
        <v>380390.2</v>
      </c>
      <c r="J10" s="42">
        <f>SUM(E10:I10)</f>
        <v>1947245</v>
      </c>
    </row>
    <row r="11" spans="1:11" ht="15.75" x14ac:dyDescent="0.25">
      <c r="A11" s="60"/>
      <c r="B11" s="61"/>
      <c r="C11" s="61"/>
      <c r="D11" s="40" t="s">
        <v>62</v>
      </c>
      <c r="E11" s="24">
        <f>103453.5-1805.5</f>
        <v>101648</v>
      </c>
      <c r="F11" s="24">
        <v>103453.5</v>
      </c>
      <c r="G11" s="24">
        <v>103453.5</v>
      </c>
      <c r="H11" s="24">
        <f>$F$11</f>
        <v>103453.5</v>
      </c>
      <c r="I11" s="25">
        <f>$F$11</f>
        <v>103453.5</v>
      </c>
      <c r="J11" s="42">
        <f t="shared" ref="J11:J74" si="1">SUM(E11:I11)</f>
        <v>515462</v>
      </c>
    </row>
    <row r="12" spans="1:11" ht="15.75" x14ac:dyDescent="0.25">
      <c r="A12" s="60"/>
      <c r="B12" s="61"/>
      <c r="C12" s="61"/>
      <c r="D12" s="40" t="s">
        <v>4</v>
      </c>
      <c r="E12" s="26">
        <v>0</v>
      </c>
      <c r="F12" s="26">
        <v>0</v>
      </c>
      <c r="G12" s="26">
        <v>0</v>
      </c>
      <c r="H12" s="26">
        <v>0</v>
      </c>
      <c r="I12" s="27">
        <v>0</v>
      </c>
      <c r="J12" s="42">
        <f t="shared" si="1"/>
        <v>0</v>
      </c>
    </row>
    <row r="13" spans="1:11" ht="15.75" x14ac:dyDescent="0.25">
      <c r="A13" s="60"/>
      <c r="B13" s="61"/>
      <c r="C13" s="61"/>
      <c r="D13" s="40" t="s">
        <v>3</v>
      </c>
      <c r="E13" s="25">
        <v>276936.7</v>
      </c>
      <c r="F13" s="24">
        <f>293084-362.7</f>
        <v>292721.3</v>
      </c>
      <c r="G13" s="24">
        <f>308614.3-362.7</f>
        <v>308251.59999999998</v>
      </c>
      <c r="H13" s="24">
        <f>$E$13</f>
        <v>276936.7</v>
      </c>
      <c r="I13" s="25">
        <f>$E$13</f>
        <v>276936.7</v>
      </c>
      <c r="J13" s="42">
        <f t="shared" si="1"/>
        <v>1431783</v>
      </c>
    </row>
    <row r="14" spans="1:11" ht="15.75" x14ac:dyDescent="0.25">
      <c r="A14" s="60"/>
      <c r="B14" s="61"/>
      <c r="C14" s="61"/>
      <c r="D14" s="40" t="s">
        <v>2</v>
      </c>
      <c r="E14" s="26">
        <v>0</v>
      </c>
      <c r="F14" s="26">
        <v>0</v>
      </c>
      <c r="G14" s="26">
        <v>0</v>
      </c>
      <c r="H14" s="26">
        <v>0</v>
      </c>
      <c r="I14" s="27">
        <v>0</v>
      </c>
      <c r="J14" s="42">
        <f t="shared" si="1"/>
        <v>0</v>
      </c>
    </row>
    <row r="15" spans="1:11" ht="18" customHeight="1" x14ac:dyDescent="0.25">
      <c r="A15" s="60" t="s">
        <v>46</v>
      </c>
      <c r="B15" s="61" t="s">
        <v>45</v>
      </c>
      <c r="C15" s="61" t="s">
        <v>66</v>
      </c>
      <c r="D15" s="40" t="s">
        <v>5</v>
      </c>
      <c r="E15" s="42">
        <f>SUM(E16:E19)</f>
        <v>527438.80000000005</v>
      </c>
      <c r="F15" s="42">
        <f t="shared" ref="F15" si="2">SUM(F16:F19)</f>
        <v>550405.5</v>
      </c>
      <c r="G15" s="42">
        <f t="shared" ref="G15" si="3">SUM(G16:G19)</f>
        <v>573732.69999999995</v>
      </c>
      <c r="H15" s="42">
        <f t="shared" ref="H15" si="4">SUM(H16:H19)</f>
        <v>497466.30000000005</v>
      </c>
      <c r="I15" s="42">
        <f t="shared" ref="I15" si="5">SUM(I16:I19)</f>
        <v>497466.30000000005</v>
      </c>
      <c r="J15" s="42">
        <f t="shared" si="1"/>
        <v>2646509.5999999996</v>
      </c>
    </row>
    <row r="16" spans="1:11" ht="18" customHeight="1" x14ac:dyDescent="0.25">
      <c r="A16" s="60"/>
      <c r="B16" s="61"/>
      <c r="C16" s="61"/>
      <c r="D16" s="40" t="s">
        <v>62</v>
      </c>
      <c r="E16" s="24">
        <v>114737</v>
      </c>
      <c r="F16" s="24">
        <v>114901.1</v>
      </c>
      <c r="G16" s="24">
        <v>114901.1</v>
      </c>
      <c r="H16" s="24">
        <f>G16</f>
        <v>114901.1</v>
      </c>
      <c r="I16" s="25">
        <f>H16</f>
        <v>114901.1</v>
      </c>
      <c r="J16" s="42">
        <f t="shared" si="1"/>
        <v>574341.4</v>
      </c>
    </row>
    <row r="17" spans="1:10" ht="18" customHeight="1" x14ac:dyDescent="0.25">
      <c r="A17" s="60"/>
      <c r="B17" s="61"/>
      <c r="C17" s="61"/>
      <c r="D17" s="40" t="s">
        <v>4</v>
      </c>
      <c r="E17" s="24">
        <v>24615.599999999999</v>
      </c>
      <c r="F17" s="24">
        <v>24615.599999999999</v>
      </c>
      <c r="G17" s="24">
        <v>24615.599999999999</v>
      </c>
      <c r="H17" s="24">
        <v>26592</v>
      </c>
      <c r="I17" s="25">
        <v>26592</v>
      </c>
      <c r="J17" s="42">
        <f t="shared" si="1"/>
        <v>127030.79999999999</v>
      </c>
    </row>
    <row r="18" spans="1:10" ht="18" customHeight="1" x14ac:dyDescent="0.25">
      <c r="A18" s="60"/>
      <c r="B18" s="61"/>
      <c r="C18" s="61"/>
      <c r="D18" s="40" t="s">
        <v>3</v>
      </c>
      <c r="E18" s="25">
        <v>388086.2</v>
      </c>
      <c r="F18" s="24">
        <f>410888.8+362.7-362.7</f>
        <v>410888.8</v>
      </c>
      <c r="G18" s="24">
        <f>434216+362.7-362.7</f>
        <v>434216</v>
      </c>
      <c r="H18" s="24">
        <v>355973.2</v>
      </c>
      <c r="I18" s="25">
        <v>355973.2</v>
      </c>
      <c r="J18" s="42">
        <f t="shared" si="1"/>
        <v>1945137.4</v>
      </c>
    </row>
    <row r="19" spans="1:10" ht="29.25" customHeight="1" x14ac:dyDescent="0.25">
      <c r="A19" s="60"/>
      <c r="B19" s="61"/>
      <c r="C19" s="61"/>
      <c r="D19" s="40" t="s">
        <v>2</v>
      </c>
      <c r="E19" s="26">
        <v>0</v>
      </c>
      <c r="F19" s="26">
        <v>0</v>
      </c>
      <c r="G19" s="26">
        <v>0</v>
      </c>
      <c r="H19" s="26">
        <v>0</v>
      </c>
      <c r="I19" s="27">
        <v>0</v>
      </c>
      <c r="J19" s="42">
        <f t="shared" si="1"/>
        <v>0</v>
      </c>
    </row>
    <row r="20" spans="1:10" ht="15.75" x14ac:dyDescent="0.25">
      <c r="A20" s="60" t="s">
        <v>44</v>
      </c>
      <c r="B20" s="61" t="s">
        <v>43</v>
      </c>
      <c r="C20" s="61" t="s">
        <v>64</v>
      </c>
      <c r="D20" s="40" t="s">
        <v>5</v>
      </c>
      <c r="E20" s="42">
        <f>SUM(E21:E24)</f>
        <v>16061.8</v>
      </c>
      <c r="F20" s="42">
        <f t="shared" ref="F20" si="6">SUM(F21:F24)</f>
        <v>16061.8</v>
      </c>
      <c r="G20" s="42">
        <f t="shared" ref="G20" si="7">SUM(G21:G24)</f>
        <v>16061.8</v>
      </c>
      <c r="H20" s="42">
        <f t="shared" ref="H20" si="8">SUM(H21:H24)</f>
        <v>11571.3</v>
      </c>
      <c r="I20" s="42">
        <f t="shared" ref="I20" si="9">SUM(I21:I24)</f>
        <v>11571.3</v>
      </c>
      <c r="J20" s="42">
        <f t="shared" si="1"/>
        <v>71328</v>
      </c>
    </row>
    <row r="21" spans="1:10" ht="15.75" x14ac:dyDescent="0.25">
      <c r="A21" s="60"/>
      <c r="B21" s="61"/>
      <c r="C21" s="61"/>
      <c r="D21" s="40" t="s">
        <v>62</v>
      </c>
      <c r="E21" s="24">
        <v>16061.8</v>
      </c>
      <c r="F21" s="24">
        <v>16061.8</v>
      </c>
      <c r="G21" s="24">
        <v>16061.8</v>
      </c>
      <c r="H21" s="24">
        <v>11571.3</v>
      </c>
      <c r="I21" s="25">
        <v>11571.3</v>
      </c>
      <c r="J21" s="42">
        <f t="shared" si="1"/>
        <v>71328</v>
      </c>
    </row>
    <row r="22" spans="1:10" ht="15.75" x14ac:dyDescent="0.25">
      <c r="A22" s="60"/>
      <c r="B22" s="61"/>
      <c r="C22" s="61"/>
      <c r="D22" s="40" t="s">
        <v>4</v>
      </c>
      <c r="E22" s="26">
        <v>0</v>
      </c>
      <c r="F22" s="26">
        <v>0</v>
      </c>
      <c r="G22" s="26">
        <v>0</v>
      </c>
      <c r="H22" s="26">
        <v>0</v>
      </c>
      <c r="I22" s="27">
        <v>0</v>
      </c>
      <c r="J22" s="42">
        <f t="shared" si="1"/>
        <v>0</v>
      </c>
    </row>
    <row r="23" spans="1:10" ht="15.75" x14ac:dyDescent="0.25">
      <c r="A23" s="60"/>
      <c r="B23" s="61"/>
      <c r="C23" s="61"/>
      <c r="D23" s="40" t="s">
        <v>3</v>
      </c>
      <c r="E23" s="26">
        <v>0</v>
      </c>
      <c r="F23" s="26">
        <v>0</v>
      </c>
      <c r="G23" s="26">
        <v>0</v>
      </c>
      <c r="H23" s="26">
        <v>0</v>
      </c>
      <c r="I23" s="27">
        <v>0</v>
      </c>
      <c r="J23" s="42">
        <f t="shared" si="1"/>
        <v>0</v>
      </c>
    </row>
    <row r="24" spans="1:10" ht="15.75" x14ac:dyDescent="0.25">
      <c r="A24" s="60"/>
      <c r="B24" s="61"/>
      <c r="C24" s="61"/>
      <c r="D24" s="40" t="s">
        <v>2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42">
        <f t="shared" si="1"/>
        <v>0</v>
      </c>
    </row>
    <row r="25" spans="1:10" ht="40.5" customHeight="1" x14ac:dyDescent="0.25">
      <c r="A25" s="60" t="s">
        <v>42</v>
      </c>
      <c r="B25" s="61" t="s">
        <v>41</v>
      </c>
      <c r="C25" s="61" t="s">
        <v>64</v>
      </c>
      <c r="D25" s="40" t="s">
        <v>5</v>
      </c>
      <c r="E25" s="42">
        <f>SUM(E26:E29)</f>
        <v>0</v>
      </c>
      <c r="F25" s="42">
        <f t="shared" ref="F25" si="10">SUM(F26:F29)</f>
        <v>0</v>
      </c>
      <c r="G25" s="42">
        <f t="shared" ref="G25" si="11">SUM(G26:G29)</f>
        <v>0</v>
      </c>
      <c r="H25" s="42">
        <f t="shared" ref="H25" si="12">SUM(H26:H29)</f>
        <v>0</v>
      </c>
      <c r="I25" s="42">
        <f t="shared" ref="I25" si="13">SUM(I26:I29)</f>
        <v>0</v>
      </c>
      <c r="J25" s="42">
        <f t="shared" si="1"/>
        <v>0</v>
      </c>
    </row>
    <row r="26" spans="1:10" ht="15.75" x14ac:dyDescent="0.25">
      <c r="A26" s="60"/>
      <c r="B26" s="61"/>
      <c r="C26" s="61"/>
      <c r="D26" s="40" t="s">
        <v>62</v>
      </c>
      <c r="E26" s="26">
        <v>0</v>
      </c>
      <c r="F26" s="26">
        <v>0</v>
      </c>
      <c r="G26" s="26">
        <v>0</v>
      </c>
      <c r="H26" s="26">
        <v>0</v>
      </c>
      <c r="I26" s="27">
        <v>0</v>
      </c>
      <c r="J26" s="42">
        <f t="shared" si="1"/>
        <v>0</v>
      </c>
    </row>
    <row r="27" spans="1:10" ht="15.75" x14ac:dyDescent="0.25">
      <c r="A27" s="60"/>
      <c r="B27" s="61"/>
      <c r="C27" s="61"/>
      <c r="D27" s="40" t="s">
        <v>4</v>
      </c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42">
        <f t="shared" si="1"/>
        <v>0</v>
      </c>
    </row>
    <row r="28" spans="1:10" ht="15.75" x14ac:dyDescent="0.25">
      <c r="A28" s="60"/>
      <c r="B28" s="61"/>
      <c r="C28" s="61"/>
      <c r="D28" s="40" t="s">
        <v>3</v>
      </c>
      <c r="E28" s="26">
        <v>0</v>
      </c>
      <c r="F28" s="26">
        <v>0</v>
      </c>
      <c r="G28" s="26">
        <v>0</v>
      </c>
      <c r="H28" s="26">
        <v>0</v>
      </c>
      <c r="I28" s="27">
        <v>0</v>
      </c>
      <c r="J28" s="42">
        <f t="shared" si="1"/>
        <v>0</v>
      </c>
    </row>
    <row r="29" spans="1:10" ht="30.75" customHeight="1" x14ac:dyDescent="0.25">
      <c r="A29" s="60"/>
      <c r="B29" s="61"/>
      <c r="C29" s="61"/>
      <c r="D29" s="40" t="s">
        <v>2</v>
      </c>
      <c r="E29" s="26">
        <v>0</v>
      </c>
      <c r="F29" s="26">
        <v>0</v>
      </c>
      <c r="G29" s="26">
        <v>0</v>
      </c>
      <c r="H29" s="26">
        <v>0</v>
      </c>
      <c r="I29" s="27">
        <v>0</v>
      </c>
      <c r="J29" s="42">
        <f t="shared" si="1"/>
        <v>0</v>
      </c>
    </row>
    <row r="30" spans="1:10" ht="33" customHeight="1" x14ac:dyDescent="0.25">
      <c r="A30" s="60" t="s">
        <v>40</v>
      </c>
      <c r="B30" s="61" t="s">
        <v>39</v>
      </c>
      <c r="C30" s="61" t="s">
        <v>64</v>
      </c>
      <c r="D30" s="40" t="s">
        <v>5</v>
      </c>
      <c r="E30" s="42">
        <f>SUM(E31:E34)</f>
        <v>8931.8000000000011</v>
      </c>
      <c r="F30" s="42">
        <f t="shared" ref="F30" si="14">SUM(F31:F34)</f>
        <v>8940.5000000000018</v>
      </c>
      <c r="G30" s="42">
        <f t="shared" ref="G30" si="15">SUM(G31:G34)</f>
        <v>8940.5000000000018</v>
      </c>
      <c r="H30" s="42">
        <f t="shared" ref="H30" si="16">SUM(H31:H34)</f>
        <v>21450.3</v>
      </c>
      <c r="I30" s="42">
        <f t="shared" ref="I30" si="17">SUM(I31:I34)</f>
        <v>21450.3</v>
      </c>
      <c r="J30" s="42">
        <f t="shared" si="1"/>
        <v>69713.400000000009</v>
      </c>
    </row>
    <row r="31" spans="1:10" ht="15.75" x14ac:dyDescent="0.25">
      <c r="A31" s="60"/>
      <c r="B31" s="61"/>
      <c r="C31" s="61"/>
      <c r="D31" s="40" t="s">
        <v>62</v>
      </c>
      <c r="E31" s="26">
        <f>311.1-8.7</f>
        <v>302.40000000000003</v>
      </c>
      <c r="F31" s="26">
        <f>302.4+8.7</f>
        <v>311.09999999999997</v>
      </c>
      <c r="G31" s="26">
        <f>302.4+8.7</f>
        <v>311.09999999999997</v>
      </c>
      <c r="H31" s="26">
        <v>0</v>
      </c>
      <c r="I31" s="27">
        <v>0</v>
      </c>
      <c r="J31" s="42">
        <f t="shared" si="1"/>
        <v>924.59999999999991</v>
      </c>
    </row>
    <row r="32" spans="1:10" ht="15.75" x14ac:dyDescent="0.25">
      <c r="A32" s="60"/>
      <c r="B32" s="61"/>
      <c r="C32" s="61"/>
      <c r="D32" s="40" t="s">
        <v>4</v>
      </c>
      <c r="E32" s="26">
        <v>0</v>
      </c>
      <c r="F32" s="26">
        <v>0</v>
      </c>
      <c r="G32" s="26">
        <v>0</v>
      </c>
      <c r="H32" s="26">
        <v>0</v>
      </c>
      <c r="I32" s="27">
        <v>0</v>
      </c>
      <c r="J32" s="42">
        <f t="shared" si="1"/>
        <v>0</v>
      </c>
    </row>
    <row r="33" spans="1:10" ht="15.75" x14ac:dyDescent="0.25">
      <c r="A33" s="60"/>
      <c r="B33" s="61"/>
      <c r="C33" s="61"/>
      <c r="D33" s="40" t="s">
        <v>3</v>
      </c>
      <c r="E33" s="25">
        <f>8266.7+362.7</f>
        <v>8629.4000000000015</v>
      </c>
      <c r="F33" s="24">
        <f>8266.7+362.7</f>
        <v>8629.4000000000015</v>
      </c>
      <c r="G33" s="24">
        <f>8266.7+362.7</f>
        <v>8629.4000000000015</v>
      </c>
      <c r="H33" s="24">
        <v>21450.3</v>
      </c>
      <c r="I33" s="25">
        <v>21450.3</v>
      </c>
      <c r="J33" s="42">
        <f t="shared" si="1"/>
        <v>68788.800000000003</v>
      </c>
    </row>
    <row r="34" spans="1:10" ht="18.75" customHeight="1" x14ac:dyDescent="0.25">
      <c r="A34" s="60"/>
      <c r="B34" s="61"/>
      <c r="C34" s="61"/>
      <c r="D34" s="40" t="s">
        <v>2</v>
      </c>
      <c r="E34" s="26">
        <v>0</v>
      </c>
      <c r="F34" s="26">
        <v>0</v>
      </c>
      <c r="G34" s="26">
        <v>0</v>
      </c>
      <c r="H34" s="26">
        <v>0</v>
      </c>
      <c r="I34" s="27">
        <v>0</v>
      </c>
      <c r="J34" s="42">
        <f t="shared" si="1"/>
        <v>0</v>
      </c>
    </row>
    <row r="35" spans="1:10" ht="15.75" x14ac:dyDescent="0.25">
      <c r="A35" s="60" t="s">
        <v>38</v>
      </c>
      <c r="B35" s="61" t="s">
        <v>37</v>
      </c>
      <c r="C35" s="61" t="s">
        <v>64</v>
      </c>
      <c r="D35" s="40" t="s">
        <v>5</v>
      </c>
      <c r="E35" s="42">
        <f>SUM(E36:E39)</f>
        <v>0</v>
      </c>
      <c r="F35" s="42">
        <f t="shared" ref="F35" si="18">SUM(F36:F39)</f>
        <v>0</v>
      </c>
      <c r="G35" s="42">
        <f t="shared" ref="G35" si="19">SUM(G36:G39)</f>
        <v>0</v>
      </c>
      <c r="H35" s="42">
        <f t="shared" ref="H35" si="20">SUM(H36:H39)</f>
        <v>0</v>
      </c>
      <c r="I35" s="42">
        <f t="shared" ref="I35" si="21">SUM(I36:I39)</f>
        <v>0</v>
      </c>
      <c r="J35" s="42">
        <f t="shared" si="1"/>
        <v>0</v>
      </c>
    </row>
    <row r="36" spans="1:10" ht="15.75" x14ac:dyDescent="0.25">
      <c r="A36" s="60"/>
      <c r="B36" s="61"/>
      <c r="C36" s="61"/>
      <c r="D36" s="40" t="s">
        <v>62</v>
      </c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42">
        <f t="shared" si="1"/>
        <v>0</v>
      </c>
    </row>
    <row r="37" spans="1:10" ht="15.75" x14ac:dyDescent="0.25">
      <c r="A37" s="60"/>
      <c r="B37" s="61"/>
      <c r="C37" s="61"/>
      <c r="D37" s="40" t="s">
        <v>4</v>
      </c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42">
        <f t="shared" si="1"/>
        <v>0</v>
      </c>
    </row>
    <row r="38" spans="1:10" ht="15.75" x14ac:dyDescent="0.25">
      <c r="A38" s="60"/>
      <c r="B38" s="61"/>
      <c r="C38" s="61"/>
      <c r="D38" s="40" t="s">
        <v>3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42">
        <f t="shared" si="1"/>
        <v>0</v>
      </c>
    </row>
    <row r="39" spans="1:10" ht="15.75" x14ac:dyDescent="0.25">
      <c r="A39" s="60"/>
      <c r="B39" s="61"/>
      <c r="C39" s="61"/>
      <c r="D39" s="40" t="s">
        <v>2</v>
      </c>
      <c r="E39" s="26">
        <v>0</v>
      </c>
      <c r="F39" s="26">
        <v>0</v>
      </c>
      <c r="G39" s="26">
        <v>0</v>
      </c>
      <c r="H39" s="26">
        <v>0</v>
      </c>
      <c r="I39" s="27">
        <v>0</v>
      </c>
      <c r="J39" s="42">
        <f t="shared" si="1"/>
        <v>0</v>
      </c>
    </row>
    <row r="40" spans="1:10" ht="15.75" x14ac:dyDescent="0.25">
      <c r="A40" s="60" t="s">
        <v>36</v>
      </c>
      <c r="B40" s="61" t="s">
        <v>35</v>
      </c>
      <c r="C40" s="61" t="s">
        <v>64</v>
      </c>
      <c r="D40" s="40" t="s">
        <v>5</v>
      </c>
      <c r="E40" s="42">
        <f>SUM(E41:E44)</f>
        <v>57640.07</v>
      </c>
      <c r="F40" s="42">
        <f t="shared" ref="F40" si="22">SUM(F41:F44)</f>
        <v>38633.1</v>
      </c>
      <c r="G40" s="42">
        <f t="shared" ref="G40" si="23">SUM(G41:G44)</f>
        <v>30798.9</v>
      </c>
      <c r="H40" s="42">
        <f t="shared" ref="H40" si="24">SUM(H41:H44)</f>
        <v>23530</v>
      </c>
      <c r="I40" s="42">
        <f t="shared" ref="I40" si="25">SUM(I41:I44)</f>
        <v>23530</v>
      </c>
      <c r="J40" s="42">
        <f t="shared" si="1"/>
        <v>174132.07</v>
      </c>
    </row>
    <row r="41" spans="1:10" ht="15.75" x14ac:dyDescent="0.25">
      <c r="A41" s="60"/>
      <c r="B41" s="61"/>
      <c r="C41" s="61"/>
      <c r="D41" s="40" t="s">
        <v>62</v>
      </c>
      <c r="E41" s="24">
        <f>80134.7+256.8-8791.23-14734.05</f>
        <v>56866.22</v>
      </c>
      <c r="F41" s="24">
        <v>38633.1</v>
      </c>
      <c r="G41" s="24">
        <v>30798.9</v>
      </c>
      <c r="H41" s="24">
        <v>23530</v>
      </c>
      <c r="I41" s="25">
        <v>23530</v>
      </c>
      <c r="J41" s="42">
        <f t="shared" si="1"/>
        <v>173358.22</v>
      </c>
    </row>
    <row r="42" spans="1:10" ht="15.75" x14ac:dyDescent="0.25">
      <c r="A42" s="60"/>
      <c r="B42" s="61"/>
      <c r="C42" s="61"/>
      <c r="D42" s="40" t="s">
        <v>4</v>
      </c>
      <c r="E42" s="26">
        <v>0</v>
      </c>
      <c r="F42" s="26">
        <v>0</v>
      </c>
      <c r="G42" s="26">
        <v>0</v>
      </c>
      <c r="H42" s="26">
        <v>0</v>
      </c>
      <c r="I42" s="27">
        <v>0</v>
      </c>
      <c r="J42" s="42">
        <f t="shared" si="1"/>
        <v>0</v>
      </c>
    </row>
    <row r="43" spans="1:10" ht="15.75" x14ac:dyDescent="0.25">
      <c r="A43" s="60"/>
      <c r="B43" s="61"/>
      <c r="C43" s="61"/>
      <c r="D43" s="40" t="s">
        <v>3</v>
      </c>
      <c r="E43" s="52">
        <v>773.85</v>
      </c>
      <c r="F43" s="24">
        <v>0</v>
      </c>
      <c r="G43" s="26">
        <v>0</v>
      </c>
      <c r="H43" s="26">
        <v>0</v>
      </c>
      <c r="I43" s="27">
        <v>0</v>
      </c>
      <c r="J43" s="42">
        <f t="shared" si="1"/>
        <v>773.85</v>
      </c>
    </row>
    <row r="44" spans="1:10" ht="15.75" x14ac:dyDescent="0.25">
      <c r="A44" s="60"/>
      <c r="B44" s="61"/>
      <c r="C44" s="61"/>
      <c r="D44" s="40" t="s">
        <v>2</v>
      </c>
      <c r="E44" s="26">
        <v>0</v>
      </c>
      <c r="F44" s="26">
        <v>0</v>
      </c>
      <c r="G44" s="26">
        <v>0</v>
      </c>
      <c r="H44" s="26">
        <v>0</v>
      </c>
      <c r="I44" s="27">
        <v>0</v>
      </c>
      <c r="J44" s="42">
        <f t="shared" si="1"/>
        <v>0</v>
      </c>
    </row>
    <row r="45" spans="1:10" ht="15.75" x14ac:dyDescent="0.25">
      <c r="A45" s="60" t="s">
        <v>34</v>
      </c>
      <c r="B45" s="61" t="s">
        <v>90</v>
      </c>
      <c r="C45" s="61" t="s">
        <v>64</v>
      </c>
      <c r="D45" s="40" t="s">
        <v>5</v>
      </c>
      <c r="E45" s="42">
        <f>SUM(E46:E49)</f>
        <v>866.4</v>
      </c>
      <c r="F45" s="42">
        <f t="shared" ref="F45" si="26">SUM(F46:F49)</f>
        <v>866.40000000000009</v>
      </c>
      <c r="G45" s="42">
        <f t="shared" ref="G45" si="27">SUM(G46:G49)</f>
        <v>866.40000000000009</v>
      </c>
      <c r="H45" s="42">
        <f t="shared" ref="H45" si="28">SUM(H46:H49)</f>
        <v>866.4</v>
      </c>
      <c r="I45" s="42">
        <f t="shared" ref="I45" si="29">SUM(I46:I49)</f>
        <v>866.4</v>
      </c>
      <c r="J45" s="42">
        <f t="shared" si="1"/>
        <v>4332</v>
      </c>
    </row>
    <row r="46" spans="1:10" ht="15.75" x14ac:dyDescent="0.25">
      <c r="A46" s="60"/>
      <c r="B46" s="61"/>
      <c r="C46" s="61"/>
      <c r="D46" s="40" t="s">
        <v>62</v>
      </c>
      <c r="E46" s="26">
        <f>703.4+163</f>
        <v>866.4</v>
      </c>
      <c r="F46" s="26">
        <f>843.7+22.7</f>
        <v>866.40000000000009</v>
      </c>
      <c r="G46" s="26">
        <f>843.7+22.7</f>
        <v>866.40000000000009</v>
      </c>
      <c r="H46" s="26">
        <v>866.4</v>
      </c>
      <c r="I46" s="27">
        <v>866.4</v>
      </c>
      <c r="J46" s="42">
        <f t="shared" si="1"/>
        <v>4332</v>
      </c>
    </row>
    <row r="47" spans="1:10" ht="15.75" x14ac:dyDescent="0.25">
      <c r="A47" s="60"/>
      <c r="B47" s="61"/>
      <c r="C47" s="61"/>
      <c r="D47" s="40" t="s">
        <v>4</v>
      </c>
      <c r="E47" s="26">
        <v>0</v>
      </c>
      <c r="F47" s="26">
        <v>0</v>
      </c>
      <c r="G47" s="26">
        <v>0</v>
      </c>
      <c r="H47" s="26">
        <v>0</v>
      </c>
      <c r="I47" s="27">
        <v>0</v>
      </c>
      <c r="J47" s="42">
        <f t="shared" si="1"/>
        <v>0</v>
      </c>
    </row>
    <row r="48" spans="1:10" ht="15.75" x14ac:dyDescent="0.25">
      <c r="A48" s="60"/>
      <c r="B48" s="61"/>
      <c r="C48" s="61"/>
      <c r="D48" s="40" t="s">
        <v>3</v>
      </c>
      <c r="E48" s="26">
        <v>0</v>
      </c>
      <c r="F48" s="26">
        <v>0</v>
      </c>
      <c r="G48" s="26">
        <v>0</v>
      </c>
      <c r="H48" s="26">
        <v>0</v>
      </c>
      <c r="I48" s="27">
        <v>0</v>
      </c>
      <c r="J48" s="42">
        <f t="shared" si="1"/>
        <v>0</v>
      </c>
    </row>
    <row r="49" spans="1:11" ht="15.75" x14ac:dyDescent="0.25">
      <c r="A49" s="60"/>
      <c r="B49" s="61"/>
      <c r="C49" s="61"/>
      <c r="D49" s="40" t="s">
        <v>2</v>
      </c>
      <c r="E49" s="26">
        <v>0</v>
      </c>
      <c r="F49" s="26">
        <v>0</v>
      </c>
      <c r="G49" s="26">
        <v>0</v>
      </c>
      <c r="H49" s="26">
        <v>0</v>
      </c>
      <c r="I49" s="27">
        <v>0</v>
      </c>
      <c r="J49" s="42">
        <f t="shared" si="1"/>
        <v>0</v>
      </c>
    </row>
    <row r="50" spans="1:11" ht="15.75" x14ac:dyDescent="0.25">
      <c r="A50" s="60"/>
      <c r="B50" s="61"/>
      <c r="C50" s="61" t="s">
        <v>65</v>
      </c>
      <c r="D50" s="40" t="s">
        <v>5</v>
      </c>
      <c r="E50" s="42">
        <f>SUM(E51:E54)</f>
        <v>352</v>
      </c>
      <c r="F50" s="42">
        <f t="shared" ref="F50" si="30">SUM(F51:F54)</f>
        <v>352</v>
      </c>
      <c r="G50" s="42">
        <f t="shared" ref="G50" si="31">SUM(G51:G54)</f>
        <v>352</v>
      </c>
      <c r="H50" s="42">
        <f t="shared" ref="H50" si="32">SUM(H51:H54)</f>
        <v>352</v>
      </c>
      <c r="I50" s="42">
        <f t="shared" ref="I50" si="33">SUM(I51:I54)</f>
        <v>352</v>
      </c>
      <c r="J50" s="42">
        <f t="shared" si="1"/>
        <v>1760</v>
      </c>
    </row>
    <row r="51" spans="1:11" ht="15.75" x14ac:dyDescent="0.25">
      <c r="A51" s="60"/>
      <c r="B51" s="61"/>
      <c r="C51" s="61"/>
      <c r="D51" s="40" t="s">
        <v>62</v>
      </c>
      <c r="E51" s="26">
        <f>287.2+64.8</f>
        <v>352</v>
      </c>
      <c r="F51" s="26">
        <v>352</v>
      </c>
      <c r="G51" s="26">
        <v>352</v>
      </c>
      <c r="H51" s="26">
        <v>352</v>
      </c>
      <c r="I51" s="27">
        <v>352</v>
      </c>
      <c r="J51" s="42">
        <f t="shared" si="1"/>
        <v>1760</v>
      </c>
    </row>
    <row r="52" spans="1:11" ht="15.75" x14ac:dyDescent="0.25">
      <c r="A52" s="60"/>
      <c r="B52" s="61"/>
      <c r="C52" s="61"/>
      <c r="D52" s="40" t="s">
        <v>4</v>
      </c>
      <c r="E52" s="26">
        <v>0</v>
      </c>
      <c r="F52" s="26">
        <v>0</v>
      </c>
      <c r="G52" s="26">
        <v>0</v>
      </c>
      <c r="H52" s="26">
        <v>0</v>
      </c>
      <c r="I52" s="27">
        <v>0</v>
      </c>
      <c r="J52" s="42">
        <f t="shared" si="1"/>
        <v>0</v>
      </c>
    </row>
    <row r="53" spans="1:11" ht="15.75" x14ac:dyDescent="0.25">
      <c r="A53" s="60"/>
      <c r="B53" s="61"/>
      <c r="C53" s="61"/>
      <c r="D53" s="40" t="s">
        <v>3</v>
      </c>
      <c r="E53" s="26">
        <v>0</v>
      </c>
      <c r="F53" s="26">
        <v>0</v>
      </c>
      <c r="G53" s="26">
        <v>0</v>
      </c>
      <c r="H53" s="26">
        <v>0</v>
      </c>
      <c r="I53" s="27">
        <v>0</v>
      </c>
      <c r="J53" s="42">
        <f t="shared" si="1"/>
        <v>0</v>
      </c>
    </row>
    <row r="54" spans="1:11" ht="15.75" x14ac:dyDescent="0.25">
      <c r="A54" s="60"/>
      <c r="B54" s="61"/>
      <c r="C54" s="61"/>
      <c r="D54" s="40" t="s">
        <v>2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42">
        <f t="shared" si="1"/>
        <v>0</v>
      </c>
    </row>
    <row r="55" spans="1:11" ht="15.75" x14ac:dyDescent="0.25">
      <c r="A55" s="60"/>
      <c r="B55" s="61"/>
      <c r="C55" s="61" t="s">
        <v>6</v>
      </c>
      <c r="D55" s="40" t="s">
        <v>5</v>
      </c>
      <c r="E55" s="42">
        <f>SUM(E56:E59)</f>
        <v>1218.4000000000001</v>
      </c>
      <c r="F55" s="42">
        <f t="shared" ref="F55" si="34">SUM(F56:F59)</f>
        <v>1218.4000000000001</v>
      </c>
      <c r="G55" s="42">
        <f t="shared" ref="G55" si="35">SUM(G56:G59)</f>
        <v>1218.4000000000001</v>
      </c>
      <c r="H55" s="42">
        <f t="shared" ref="H55" si="36">SUM(H56:H59)</f>
        <v>1218.4000000000001</v>
      </c>
      <c r="I55" s="42">
        <f t="shared" ref="I55" si="37">SUM(I56:I59)</f>
        <v>1218.4000000000001</v>
      </c>
      <c r="J55" s="42">
        <f t="shared" si="1"/>
        <v>6092</v>
      </c>
    </row>
    <row r="56" spans="1:11" ht="15.75" x14ac:dyDescent="0.25">
      <c r="A56" s="60"/>
      <c r="B56" s="61"/>
      <c r="C56" s="61"/>
      <c r="D56" s="40" t="s">
        <v>62</v>
      </c>
      <c r="E56" s="45">
        <f>E46+E51</f>
        <v>1218.4000000000001</v>
      </c>
      <c r="F56" s="45">
        <f>F46+F51</f>
        <v>1218.4000000000001</v>
      </c>
      <c r="G56" s="45">
        <f>G46+G51</f>
        <v>1218.4000000000001</v>
      </c>
      <c r="H56" s="45">
        <f>H46+H51</f>
        <v>1218.4000000000001</v>
      </c>
      <c r="I56" s="45">
        <f>I46+I51</f>
        <v>1218.4000000000001</v>
      </c>
      <c r="J56" s="42">
        <f t="shared" si="1"/>
        <v>6092</v>
      </c>
    </row>
    <row r="57" spans="1:11" ht="16.5" thickBot="1" x14ac:dyDescent="0.3">
      <c r="A57" s="60"/>
      <c r="B57" s="61"/>
      <c r="C57" s="61"/>
      <c r="D57" s="40" t="s">
        <v>4</v>
      </c>
      <c r="E57" s="45">
        <f t="shared" ref="E57:I59" si="38">E47+E52</f>
        <v>0</v>
      </c>
      <c r="F57" s="45">
        <f t="shared" si="38"/>
        <v>0</v>
      </c>
      <c r="G57" s="45">
        <f t="shared" si="38"/>
        <v>0</v>
      </c>
      <c r="H57" s="45">
        <f t="shared" si="38"/>
        <v>0</v>
      </c>
      <c r="I57" s="45">
        <f t="shared" si="38"/>
        <v>0</v>
      </c>
      <c r="J57" s="42">
        <f t="shared" si="1"/>
        <v>0</v>
      </c>
      <c r="K57" s="6"/>
    </row>
    <row r="58" spans="1:11" ht="15.75" x14ac:dyDescent="0.25">
      <c r="A58" s="60"/>
      <c r="B58" s="61"/>
      <c r="C58" s="61"/>
      <c r="D58" s="40" t="s">
        <v>3</v>
      </c>
      <c r="E58" s="45">
        <f t="shared" si="38"/>
        <v>0</v>
      </c>
      <c r="F58" s="45">
        <f t="shared" si="38"/>
        <v>0</v>
      </c>
      <c r="G58" s="45">
        <f t="shared" si="38"/>
        <v>0</v>
      </c>
      <c r="H58" s="45">
        <f t="shared" si="38"/>
        <v>0</v>
      </c>
      <c r="I58" s="45">
        <f t="shared" si="38"/>
        <v>0</v>
      </c>
      <c r="J58" s="42">
        <f t="shared" si="1"/>
        <v>0</v>
      </c>
    </row>
    <row r="59" spans="1:11" ht="15.75" x14ac:dyDescent="0.25">
      <c r="A59" s="60"/>
      <c r="B59" s="61"/>
      <c r="C59" s="61"/>
      <c r="D59" s="40" t="s">
        <v>2</v>
      </c>
      <c r="E59" s="45">
        <f t="shared" si="38"/>
        <v>0</v>
      </c>
      <c r="F59" s="45">
        <f t="shared" si="38"/>
        <v>0</v>
      </c>
      <c r="G59" s="45">
        <f>G49+G54</f>
        <v>0</v>
      </c>
      <c r="H59" s="45">
        <f t="shared" si="38"/>
        <v>0</v>
      </c>
      <c r="I59" s="45">
        <f>I49+I54</f>
        <v>0</v>
      </c>
      <c r="J59" s="42">
        <f t="shared" si="1"/>
        <v>0</v>
      </c>
    </row>
    <row r="60" spans="1:11" ht="15.75" x14ac:dyDescent="0.25">
      <c r="A60" s="60" t="s">
        <v>33</v>
      </c>
      <c r="B60" s="61" t="s">
        <v>32</v>
      </c>
      <c r="C60" s="61" t="s">
        <v>64</v>
      </c>
      <c r="D60" s="40" t="s">
        <v>5</v>
      </c>
      <c r="E60" s="42">
        <f>SUM(E61:E64)</f>
        <v>0</v>
      </c>
      <c r="F60" s="42">
        <f t="shared" ref="F60" si="39">SUM(F61:F64)</f>
        <v>0</v>
      </c>
      <c r="G60" s="42">
        <f t="shared" ref="G60" si="40">SUM(G61:G64)</f>
        <v>0</v>
      </c>
      <c r="H60" s="42">
        <f t="shared" ref="H60" si="41">SUM(H61:H64)</f>
        <v>0</v>
      </c>
      <c r="I60" s="42">
        <f t="shared" ref="I60" si="42">SUM(I61:I64)</f>
        <v>0</v>
      </c>
      <c r="J60" s="42">
        <f t="shared" si="1"/>
        <v>0</v>
      </c>
    </row>
    <row r="61" spans="1:11" ht="15.75" x14ac:dyDescent="0.25">
      <c r="A61" s="60"/>
      <c r="B61" s="61"/>
      <c r="C61" s="61"/>
      <c r="D61" s="40" t="s">
        <v>62</v>
      </c>
      <c r="E61" s="26">
        <v>0</v>
      </c>
      <c r="F61" s="26">
        <v>0</v>
      </c>
      <c r="G61" s="26">
        <v>0</v>
      </c>
      <c r="H61" s="26">
        <v>0</v>
      </c>
      <c r="I61" s="27">
        <v>0</v>
      </c>
      <c r="J61" s="42">
        <f t="shared" si="1"/>
        <v>0</v>
      </c>
    </row>
    <row r="62" spans="1:11" ht="15.75" x14ac:dyDescent="0.25">
      <c r="A62" s="60"/>
      <c r="B62" s="61"/>
      <c r="C62" s="61"/>
      <c r="D62" s="40" t="s">
        <v>4</v>
      </c>
      <c r="E62" s="26">
        <v>0</v>
      </c>
      <c r="F62" s="26">
        <v>0</v>
      </c>
      <c r="G62" s="26">
        <v>0</v>
      </c>
      <c r="H62" s="26">
        <v>0</v>
      </c>
      <c r="I62" s="27">
        <v>0</v>
      </c>
      <c r="J62" s="42">
        <f t="shared" si="1"/>
        <v>0</v>
      </c>
    </row>
    <row r="63" spans="1:11" ht="15.75" x14ac:dyDescent="0.25">
      <c r="A63" s="60"/>
      <c r="B63" s="61"/>
      <c r="C63" s="61"/>
      <c r="D63" s="40" t="s">
        <v>3</v>
      </c>
      <c r="E63" s="26">
        <v>0</v>
      </c>
      <c r="F63" s="26">
        <v>0</v>
      </c>
      <c r="G63" s="26">
        <v>0</v>
      </c>
      <c r="H63" s="26">
        <v>0</v>
      </c>
      <c r="I63" s="27">
        <v>0</v>
      </c>
      <c r="J63" s="42">
        <f t="shared" si="1"/>
        <v>0</v>
      </c>
    </row>
    <row r="64" spans="1:11" ht="15.75" x14ac:dyDescent="0.25">
      <c r="A64" s="60"/>
      <c r="B64" s="61"/>
      <c r="C64" s="61"/>
      <c r="D64" s="40" t="s">
        <v>2</v>
      </c>
      <c r="E64" s="26">
        <v>0</v>
      </c>
      <c r="F64" s="26">
        <v>0</v>
      </c>
      <c r="G64" s="26">
        <v>0</v>
      </c>
      <c r="H64" s="26">
        <v>0</v>
      </c>
      <c r="I64" s="27">
        <v>0</v>
      </c>
      <c r="J64" s="42">
        <f t="shared" si="1"/>
        <v>0</v>
      </c>
    </row>
    <row r="65" spans="1:10" ht="15.75" x14ac:dyDescent="0.25">
      <c r="A65" s="60" t="s">
        <v>31</v>
      </c>
      <c r="B65" s="61" t="s">
        <v>91</v>
      </c>
      <c r="C65" s="61" t="s">
        <v>64</v>
      </c>
      <c r="D65" s="40" t="s">
        <v>5</v>
      </c>
      <c r="E65" s="42">
        <f>SUM(E66:E69)</f>
        <v>0</v>
      </c>
      <c r="F65" s="42">
        <f t="shared" ref="F65" si="43">SUM(F66:F69)</f>
        <v>0</v>
      </c>
      <c r="G65" s="42">
        <f t="shared" ref="G65" si="44">SUM(G66:G69)</f>
        <v>0</v>
      </c>
      <c r="H65" s="42">
        <f t="shared" ref="H65" si="45">SUM(H66:H69)</f>
        <v>0</v>
      </c>
      <c r="I65" s="42">
        <f t="shared" ref="I65" si="46">SUM(I66:I69)</f>
        <v>0</v>
      </c>
      <c r="J65" s="42">
        <f t="shared" si="1"/>
        <v>0</v>
      </c>
    </row>
    <row r="66" spans="1:10" ht="15.75" x14ac:dyDescent="0.25">
      <c r="A66" s="60"/>
      <c r="B66" s="61"/>
      <c r="C66" s="61"/>
      <c r="D66" s="40" t="s">
        <v>62</v>
      </c>
      <c r="E66" s="26">
        <v>0</v>
      </c>
      <c r="F66" s="26">
        <v>0</v>
      </c>
      <c r="G66" s="26">
        <v>0</v>
      </c>
      <c r="H66" s="26">
        <v>0</v>
      </c>
      <c r="I66" s="27">
        <v>0</v>
      </c>
      <c r="J66" s="42">
        <f t="shared" si="1"/>
        <v>0</v>
      </c>
    </row>
    <row r="67" spans="1:10" ht="15.75" x14ac:dyDescent="0.25">
      <c r="A67" s="60"/>
      <c r="B67" s="61"/>
      <c r="C67" s="61"/>
      <c r="D67" s="40" t="s">
        <v>4</v>
      </c>
      <c r="E67" s="26">
        <v>0</v>
      </c>
      <c r="F67" s="26">
        <v>0</v>
      </c>
      <c r="G67" s="26">
        <v>0</v>
      </c>
      <c r="H67" s="26">
        <v>0</v>
      </c>
      <c r="I67" s="27">
        <v>0</v>
      </c>
      <c r="J67" s="42">
        <f t="shared" si="1"/>
        <v>0</v>
      </c>
    </row>
    <row r="68" spans="1:10" ht="15.75" x14ac:dyDescent="0.25">
      <c r="A68" s="60"/>
      <c r="B68" s="61"/>
      <c r="C68" s="61"/>
      <c r="D68" s="40" t="s">
        <v>3</v>
      </c>
      <c r="E68" s="26">
        <v>0</v>
      </c>
      <c r="F68" s="26">
        <v>0</v>
      </c>
      <c r="G68" s="26">
        <v>0</v>
      </c>
      <c r="H68" s="26">
        <v>0</v>
      </c>
      <c r="I68" s="27">
        <v>0</v>
      </c>
      <c r="J68" s="42">
        <f t="shared" si="1"/>
        <v>0</v>
      </c>
    </row>
    <row r="69" spans="1:10" ht="67.5" customHeight="1" x14ac:dyDescent="0.25">
      <c r="A69" s="60"/>
      <c r="B69" s="61"/>
      <c r="C69" s="61"/>
      <c r="D69" s="40" t="s">
        <v>2</v>
      </c>
      <c r="E69" s="26">
        <v>0</v>
      </c>
      <c r="F69" s="26">
        <v>0</v>
      </c>
      <c r="G69" s="26">
        <v>0</v>
      </c>
      <c r="H69" s="26">
        <v>0</v>
      </c>
      <c r="I69" s="27">
        <v>0</v>
      </c>
      <c r="J69" s="42">
        <f t="shared" si="1"/>
        <v>0</v>
      </c>
    </row>
    <row r="70" spans="1:10" ht="22.15" customHeight="1" x14ac:dyDescent="0.25">
      <c r="A70" s="60" t="s">
        <v>30</v>
      </c>
      <c r="B70" s="61" t="s">
        <v>109</v>
      </c>
      <c r="C70" s="61" t="s">
        <v>64</v>
      </c>
      <c r="D70" s="40" t="s">
        <v>5</v>
      </c>
      <c r="E70" s="42">
        <f>SUM(E71:E74)</f>
        <v>0</v>
      </c>
      <c r="F70" s="42">
        <f t="shared" ref="F70" si="47">SUM(F71:F74)</f>
        <v>2210.1</v>
      </c>
      <c r="G70" s="42">
        <f t="shared" ref="G70" si="48">SUM(G71:G74)</f>
        <v>0</v>
      </c>
      <c r="H70" s="42">
        <f t="shared" ref="H70" si="49">SUM(H71:H74)</f>
        <v>6000.6</v>
      </c>
      <c r="I70" s="42">
        <f t="shared" ref="I70" si="50">SUM(I71:I74)</f>
        <v>6000.6</v>
      </c>
      <c r="J70" s="42">
        <f t="shared" si="1"/>
        <v>14211.300000000001</v>
      </c>
    </row>
    <row r="71" spans="1:10" ht="19.899999999999999" customHeight="1" x14ac:dyDescent="0.25">
      <c r="A71" s="60"/>
      <c r="B71" s="61"/>
      <c r="C71" s="61"/>
      <c r="D71" s="40" t="s">
        <v>62</v>
      </c>
      <c r="E71" s="26">
        <f>0.7-0.7</f>
        <v>0</v>
      </c>
      <c r="F71" s="26">
        <v>0.2</v>
      </c>
      <c r="G71" s="26">
        <v>0</v>
      </c>
      <c r="H71" s="26">
        <v>0.6</v>
      </c>
      <c r="I71" s="27">
        <v>0.6</v>
      </c>
      <c r="J71" s="42">
        <f t="shared" si="1"/>
        <v>1.4</v>
      </c>
    </row>
    <row r="72" spans="1:10" ht="19.899999999999999" customHeight="1" x14ac:dyDescent="0.25">
      <c r="A72" s="60"/>
      <c r="B72" s="61"/>
      <c r="C72" s="61"/>
      <c r="D72" s="40" t="s">
        <v>4</v>
      </c>
      <c r="E72" s="26">
        <v>0</v>
      </c>
      <c r="F72" s="26">
        <v>2121.5</v>
      </c>
      <c r="G72" s="26">
        <v>0</v>
      </c>
      <c r="H72" s="26">
        <v>5760</v>
      </c>
      <c r="I72" s="27">
        <v>5760</v>
      </c>
      <c r="J72" s="42">
        <f t="shared" si="1"/>
        <v>13641.5</v>
      </c>
    </row>
    <row r="73" spans="1:10" ht="18.600000000000001" customHeight="1" x14ac:dyDescent="0.25">
      <c r="A73" s="60"/>
      <c r="B73" s="61"/>
      <c r="C73" s="61"/>
      <c r="D73" s="40" t="s">
        <v>3</v>
      </c>
      <c r="E73" s="26">
        <f>6585.4-6585.4</f>
        <v>0</v>
      </c>
      <c r="F73" s="26">
        <v>88.4</v>
      </c>
      <c r="G73" s="26">
        <v>0</v>
      </c>
      <c r="H73" s="26">
        <v>240</v>
      </c>
      <c r="I73" s="27">
        <v>240</v>
      </c>
      <c r="J73" s="42">
        <f t="shared" si="1"/>
        <v>568.4</v>
      </c>
    </row>
    <row r="74" spans="1:10" ht="123.75" customHeight="1" x14ac:dyDescent="0.25">
      <c r="A74" s="60"/>
      <c r="B74" s="61"/>
      <c r="C74" s="61"/>
      <c r="D74" s="40" t="s">
        <v>2</v>
      </c>
      <c r="E74" s="26">
        <v>0</v>
      </c>
      <c r="F74" s="26">
        <v>0</v>
      </c>
      <c r="G74" s="26">
        <v>0</v>
      </c>
      <c r="H74" s="26">
        <v>0</v>
      </c>
      <c r="I74" s="27">
        <v>0</v>
      </c>
      <c r="J74" s="42">
        <f t="shared" si="1"/>
        <v>0</v>
      </c>
    </row>
    <row r="75" spans="1:10" ht="15.75" x14ac:dyDescent="0.25">
      <c r="A75" s="55" t="s">
        <v>29</v>
      </c>
      <c r="B75" s="61" t="s">
        <v>92</v>
      </c>
      <c r="C75" s="61" t="s">
        <v>64</v>
      </c>
      <c r="D75" s="40" t="s">
        <v>5</v>
      </c>
      <c r="E75" s="42">
        <f>SUM(E76:E79)</f>
        <v>0</v>
      </c>
      <c r="F75" s="42">
        <f t="shared" ref="F75" si="51">SUM(F76:F79)</f>
        <v>3633.1</v>
      </c>
      <c r="G75" s="42">
        <f t="shared" ref="G75" si="52">SUM(G76:G79)</f>
        <v>0</v>
      </c>
      <c r="H75" s="42">
        <f t="shared" ref="H75" si="53">SUM(H76:H79)</f>
        <v>3335.1</v>
      </c>
      <c r="I75" s="42">
        <f t="shared" ref="I75" si="54">SUM(I76:I79)</f>
        <v>3335.1</v>
      </c>
      <c r="J75" s="42">
        <f t="shared" ref="J75:J138" si="55">SUM(E75:I75)</f>
        <v>10303.299999999999</v>
      </c>
    </row>
    <row r="76" spans="1:10" ht="15.75" x14ac:dyDescent="0.25">
      <c r="A76" s="55"/>
      <c r="B76" s="61"/>
      <c r="C76" s="61"/>
      <c r="D76" s="40" t="s">
        <v>62</v>
      </c>
      <c r="E76" s="45">
        <f>E81+E86</f>
        <v>0</v>
      </c>
      <c r="F76" s="45">
        <f t="shared" ref="E76:I79" si="56">F81+F86</f>
        <v>155.1</v>
      </c>
      <c r="G76" s="45">
        <f t="shared" si="56"/>
        <v>0</v>
      </c>
      <c r="H76" s="45">
        <f t="shared" si="56"/>
        <v>142.4</v>
      </c>
      <c r="I76" s="45">
        <f t="shared" si="56"/>
        <v>142.4</v>
      </c>
      <c r="J76" s="42">
        <f t="shared" si="55"/>
        <v>439.9</v>
      </c>
    </row>
    <row r="77" spans="1:10" s="7" customFormat="1" ht="15.75" x14ac:dyDescent="0.25">
      <c r="A77" s="55"/>
      <c r="B77" s="61"/>
      <c r="C77" s="61"/>
      <c r="D77" s="40" t="s">
        <v>4</v>
      </c>
      <c r="E77" s="45">
        <f t="shared" si="56"/>
        <v>0</v>
      </c>
      <c r="F77" s="45">
        <f t="shared" si="56"/>
        <v>3338.9</v>
      </c>
      <c r="G77" s="45">
        <f t="shared" si="56"/>
        <v>0</v>
      </c>
      <c r="H77" s="45">
        <f t="shared" si="56"/>
        <v>3065</v>
      </c>
      <c r="I77" s="45">
        <f t="shared" si="56"/>
        <v>3065</v>
      </c>
      <c r="J77" s="42">
        <f t="shared" si="55"/>
        <v>9468.9</v>
      </c>
    </row>
    <row r="78" spans="1:10" s="7" customFormat="1" ht="15.75" x14ac:dyDescent="0.25">
      <c r="A78" s="55"/>
      <c r="B78" s="61"/>
      <c r="C78" s="61"/>
      <c r="D78" s="40" t="s">
        <v>3</v>
      </c>
      <c r="E78" s="45">
        <f t="shared" si="56"/>
        <v>0</v>
      </c>
      <c r="F78" s="45">
        <f t="shared" si="56"/>
        <v>139.1</v>
      </c>
      <c r="G78" s="45">
        <f t="shared" si="56"/>
        <v>0</v>
      </c>
      <c r="H78" s="45">
        <f t="shared" si="56"/>
        <v>127.7</v>
      </c>
      <c r="I78" s="45">
        <f t="shared" si="56"/>
        <v>127.7</v>
      </c>
      <c r="J78" s="42">
        <f t="shared" si="55"/>
        <v>394.5</v>
      </c>
    </row>
    <row r="79" spans="1:10" s="7" customFormat="1" ht="15.75" x14ac:dyDescent="0.25">
      <c r="A79" s="55"/>
      <c r="B79" s="61"/>
      <c r="C79" s="61"/>
      <c r="D79" s="40" t="s">
        <v>2</v>
      </c>
      <c r="E79" s="45">
        <f t="shared" si="56"/>
        <v>0</v>
      </c>
      <c r="F79" s="45">
        <f t="shared" si="56"/>
        <v>0</v>
      </c>
      <c r="G79" s="45">
        <f t="shared" si="56"/>
        <v>0</v>
      </c>
      <c r="H79" s="45">
        <f t="shared" si="56"/>
        <v>0</v>
      </c>
      <c r="I79" s="45">
        <f t="shared" si="56"/>
        <v>0</v>
      </c>
      <c r="J79" s="42">
        <f t="shared" si="55"/>
        <v>0</v>
      </c>
    </row>
    <row r="80" spans="1:10" ht="30.75" customHeight="1" x14ac:dyDescent="0.25">
      <c r="A80" s="60" t="s">
        <v>28</v>
      </c>
      <c r="B80" s="61" t="s">
        <v>116</v>
      </c>
      <c r="C80" s="61" t="s">
        <v>64</v>
      </c>
      <c r="D80" s="40" t="s">
        <v>5</v>
      </c>
      <c r="E80" s="42">
        <f>SUM(E81:E84)</f>
        <v>0</v>
      </c>
      <c r="F80" s="42">
        <f t="shared" ref="F80:I80" si="57">SUM(F81:F84)</f>
        <v>3633.1</v>
      </c>
      <c r="G80" s="42">
        <f t="shared" si="57"/>
        <v>0</v>
      </c>
      <c r="H80" s="42">
        <f t="shared" si="57"/>
        <v>3335.1</v>
      </c>
      <c r="I80" s="42">
        <f t="shared" si="57"/>
        <v>3335.1</v>
      </c>
      <c r="J80" s="42">
        <f t="shared" si="55"/>
        <v>10303.299999999999</v>
      </c>
    </row>
    <row r="81" spans="1:10" ht="15.75" x14ac:dyDescent="0.25">
      <c r="A81" s="60"/>
      <c r="B81" s="61"/>
      <c r="C81" s="61"/>
      <c r="D81" s="40" t="s">
        <v>62</v>
      </c>
      <c r="E81" s="26">
        <v>0</v>
      </c>
      <c r="F81" s="26">
        <v>155.1</v>
      </c>
      <c r="G81" s="26">
        <v>0</v>
      </c>
      <c r="H81" s="26">
        <v>142.4</v>
      </c>
      <c r="I81" s="27">
        <v>142.4</v>
      </c>
      <c r="J81" s="42">
        <f t="shared" si="55"/>
        <v>439.9</v>
      </c>
    </row>
    <row r="82" spans="1:10" ht="15.75" x14ac:dyDescent="0.25">
      <c r="A82" s="60"/>
      <c r="B82" s="61"/>
      <c r="C82" s="61"/>
      <c r="D82" s="40" t="s">
        <v>4</v>
      </c>
      <c r="E82" s="26">
        <v>0</v>
      </c>
      <c r="F82" s="26">
        <v>3338.9</v>
      </c>
      <c r="G82" s="26">
        <v>0</v>
      </c>
      <c r="H82" s="26">
        <v>3065</v>
      </c>
      <c r="I82" s="27">
        <v>3065</v>
      </c>
      <c r="J82" s="42">
        <f t="shared" si="55"/>
        <v>9468.9</v>
      </c>
    </row>
    <row r="83" spans="1:10" ht="15.75" x14ac:dyDescent="0.25">
      <c r="A83" s="60"/>
      <c r="B83" s="61"/>
      <c r="C83" s="61"/>
      <c r="D83" s="40" t="s">
        <v>3</v>
      </c>
      <c r="E83" s="26">
        <v>0</v>
      </c>
      <c r="F83" s="26">
        <v>139.1</v>
      </c>
      <c r="G83" s="26">
        <v>0</v>
      </c>
      <c r="H83" s="26">
        <v>127.7</v>
      </c>
      <c r="I83" s="27">
        <v>127.7</v>
      </c>
      <c r="J83" s="42">
        <f t="shared" si="55"/>
        <v>394.5</v>
      </c>
    </row>
    <row r="84" spans="1:10" ht="46.5" customHeight="1" x14ac:dyDescent="0.25">
      <c r="A84" s="60"/>
      <c r="B84" s="61"/>
      <c r="C84" s="61"/>
      <c r="D84" s="40" t="s">
        <v>2</v>
      </c>
      <c r="E84" s="26">
        <v>0</v>
      </c>
      <c r="F84" s="26">
        <v>0</v>
      </c>
      <c r="G84" s="26">
        <v>0</v>
      </c>
      <c r="H84" s="26">
        <v>0</v>
      </c>
      <c r="I84" s="27">
        <v>0</v>
      </c>
      <c r="J84" s="42">
        <f t="shared" si="55"/>
        <v>0</v>
      </c>
    </row>
    <row r="85" spans="1:10" ht="15.75" x14ac:dyDescent="0.25">
      <c r="A85" s="60" t="str">
        <f>'[1]таблица 2 к Порядку  18.07.'!A101</f>
        <v xml:space="preserve"> мероприятие 1.12.2</v>
      </c>
      <c r="B85" s="61" t="s">
        <v>97</v>
      </c>
      <c r="C85" s="61" t="s">
        <v>66</v>
      </c>
      <c r="D85" s="40" t="s">
        <v>5</v>
      </c>
      <c r="E85" s="42">
        <f>SUM(E86:E89)</f>
        <v>0</v>
      </c>
      <c r="F85" s="42">
        <f t="shared" ref="F85" si="58">SUM(F86:F89)</f>
        <v>0</v>
      </c>
      <c r="G85" s="42">
        <f t="shared" ref="G85" si="59">SUM(G86:G89)</f>
        <v>0</v>
      </c>
      <c r="H85" s="42">
        <f t="shared" ref="H85" si="60">SUM(H86:H89)</f>
        <v>0</v>
      </c>
      <c r="I85" s="42">
        <f t="shared" ref="I85" si="61">SUM(I86:I89)</f>
        <v>0</v>
      </c>
      <c r="J85" s="42">
        <f t="shared" si="55"/>
        <v>0</v>
      </c>
    </row>
    <row r="86" spans="1:10" ht="15.75" x14ac:dyDescent="0.25">
      <c r="A86" s="60"/>
      <c r="B86" s="61"/>
      <c r="C86" s="61"/>
      <c r="D86" s="40" t="s">
        <v>62</v>
      </c>
      <c r="E86" s="26">
        <v>0</v>
      </c>
      <c r="F86" s="26">
        <v>0</v>
      </c>
      <c r="G86" s="26">
        <v>0</v>
      </c>
      <c r="H86" s="26">
        <v>0</v>
      </c>
      <c r="I86" s="27">
        <v>0</v>
      </c>
      <c r="J86" s="42">
        <f t="shared" si="55"/>
        <v>0</v>
      </c>
    </row>
    <row r="87" spans="1:10" ht="15.75" x14ac:dyDescent="0.25">
      <c r="A87" s="60"/>
      <c r="B87" s="61"/>
      <c r="C87" s="61"/>
      <c r="D87" s="40" t="s">
        <v>4</v>
      </c>
      <c r="E87" s="26">
        <v>0</v>
      </c>
      <c r="F87" s="26">
        <v>0</v>
      </c>
      <c r="G87" s="26">
        <v>0</v>
      </c>
      <c r="H87" s="26">
        <v>0</v>
      </c>
      <c r="I87" s="27">
        <v>0</v>
      </c>
      <c r="J87" s="42">
        <f t="shared" si="55"/>
        <v>0</v>
      </c>
    </row>
    <row r="88" spans="1:10" ht="15.75" x14ac:dyDescent="0.25">
      <c r="A88" s="60"/>
      <c r="B88" s="61"/>
      <c r="C88" s="61"/>
      <c r="D88" s="40" t="s">
        <v>3</v>
      </c>
      <c r="E88" s="26">
        <v>0</v>
      </c>
      <c r="F88" s="26">
        <v>0</v>
      </c>
      <c r="G88" s="26">
        <v>0</v>
      </c>
      <c r="H88" s="26">
        <v>0</v>
      </c>
      <c r="I88" s="27">
        <v>0</v>
      </c>
      <c r="J88" s="42">
        <f t="shared" si="55"/>
        <v>0</v>
      </c>
    </row>
    <row r="89" spans="1:10" ht="15.75" x14ac:dyDescent="0.25">
      <c r="A89" s="60"/>
      <c r="B89" s="61"/>
      <c r="C89" s="61"/>
      <c r="D89" s="40" t="s">
        <v>2</v>
      </c>
      <c r="E89" s="26">
        <v>0</v>
      </c>
      <c r="F89" s="26">
        <v>0</v>
      </c>
      <c r="G89" s="26">
        <v>0</v>
      </c>
      <c r="H89" s="26">
        <v>0</v>
      </c>
      <c r="I89" s="27">
        <v>0</v>
      </c>
      <c r="J89" s="42">
        <f t="shared" si="55"/>
        <v>0</v>
      </c>
    </row>
    <row r="90" spans="1:10" ht="45" customHeight="1" x14ac:dyDescent="0.25">
      <c r="A90" s="60" t="s">
        <v>27</v>
      </c>
      <c r="B90" s="61" t="s">
        <v>60</v>
      </c>
      <c r="C90" s="61" t="s">
        <v>64</v>
      </c>
      <c r="D90" s="40" t="s">
        <v>5</v>
      </c>
      <c r="E90" s="42">
        <f>SUM(E91:E94)</f>
        <v>36680.6</v>
      </c>
      <c r="F90" s="42">
        <f t="shared" ref="F90" si="62">SUM(F91:F94)</f>
        <v>36680.6</v>
      </c>
      <c r="G90" s="42">
        <f t="shared" ref="G90" si="63">SUM(G91:G94)</f>
        <v>36312.699999999997</v>
      </c>
      <c r="H90" s="42">
        <f t="shared" ref="H90" si="64">SUM(H91:H94)</f>
        <v>33539.4</v>
      </c>
      <c r="I90" s="42">
        <f t="shared" ref="I90" si="65">SUM(I91:I94)</f>
        <v>33539.4</v>
      </c>
      <c r="J90" s="42">
        <f t="shared" si="55"/>
        <v>176752.69999999998</v>
      </c>
    </row>
    <row r="91" spans="1:10" ht="15.75" x14ac:dyDescent="0.25">
      <c r="A91" s="60"/>
      <c r="B91" s="61"/>
      <c r="C91" s="61"/>
      <c r="D91" s="40" t="s">
        <v>62</v>
      </c>
      <c r="E91" s="26">
        <f>604+129.6</f>
        <v>733.6</v>
      </c>
      <c r="F91" s="26">
        <f>604+129.6</f>
        <v>733.6</v>
      </c>
      <c r="G91" s="26">
        <f>596.6+129.7</f>
        <v>726.3</v>
      </c>
      <c r="H91" s="26">
        <v>670.8</v>
      </c>
      <c r="I91" s="27">
        <v>670.8</v>
      </c>
      <c r="J91" s="42">
        <f t="shared" si="55"/>
        <v>3535.1000000000004</v>
      </c>
    </row>
    <row r="92" spans="1:10" ht="15.75" x14ac:dyDescent="0.25">
      <c r="A92" s="60"/>
      <c r="B92" s="61"/>
      <c r="C92" s="61"/>
      <c r="D92" s="40" t="s">
        <v>4</v>
      </c>
      <c r="E92" s="26">
        <f>22787.4+4891.8</f>
        <v>27679.200000000001</v>
      </c>
      <c r="F92" s="26">
        <f>22787.4+4891.8</f>
        <v>27679.200000000001</v>
      </c>
      <c r="G92" s="26">
        <f>21798+4891.8</f>
        <v>26689.8</v>
      </c>
      <c r="H92" s="26">
        <v>25308.799999999999</v>
      </c>
      <c r="I92" s="27">
        <v>25308.799999999999</v>
      </c>
      <c r="J92" s="42">
        <f t="shared" si="55"/>
        <v>132665.79999999999</v>
      </c>
    </row>
    <row r="93" spans="1:10" ht="15.75" x14ac:dyDescent="0.25">
      <c r="A93" s="60"/>
      <c r="B93" s="61"/>
      <c r="C93" s="61"/>
      <c r="D93" s="40" t="s">
        <v>3</v>
      </c>
      <c r="E93" s="27">
        <f>6806.6+1461.2</f>
        <v>8267.8000000000011</v>
      </c>
      <c r="F93" s="26">
        <f>6806.6+1461.2</f>
        <v>8267.8000000000011</v>
      </c>
      <c r="G93" s="26">
        <f>7435.4+1461.2</f>
        <v>8896.6</v>
      </c>
      <c r="H93" s="26">
        <v>7559.8</v>
      </c>
      <c r="I93" s="27">
        <v>7559.8</v>
      </c>
      <c r="J93" s="42">
        <f t="shared" si="55"/>
        <v>40551.80000000001</v>
      </c>
    </row>
    <row r="94" spans="1:10" ht="38.25" customHeight="1" x14ac:dyDescent="0.25">
      <c r="A94" s="60"/>
      <c r="B94" s="61"/>
      <c r="C94" s="61"/>
      <c r="D94" s="40" t="s">
        <v>2</v>
      </c>
      <c r="E94" s="26">
        <v>0</v>
      </c>
      <c r="F94" s="26">
        <v>0</v>
      </c>
      <c r="G94" s="26">
        <v>0</v>
      </c>
      <c r="H94" s="26">
        <v>0</v>
      </c>
      <c r="I94" s="27">
        <v>0</v>
      </c>
      <c r="J94" s="42">
        <f t="shared" si="55"/>
        <v>0</v>
      </c>
    </row>
    <row r="95" spans="1:10" ht="27.75" customHeight="1" x14ac:dyDescent="0.25">
      <c r="A95" s="60" t="s">
        <v>26</v>
      </c>
      <c r="B95" s="72" t="s">
        <v>25</v>
      </c>
      <c r="C95" s="61" t="s">
        <v>64</v>
      </c>
      <c r="D95" s="40" t="s">
        <v>5</v>
      </c>
      <c r="E95" s="42">
        <f>SUM(E96:E99)</f>
        <v>0</v>
      </c>
      <c r="F95" s="42">
        <f t="shared" ref="F95" si="66">SUM(F96:F99)</f>
        <v>0</v>
      </c>
      <c r="G95" s="42">
        <f t="shared" ref="G95" si="67">SUM(G96:G99)</f>
        <v>0</v>
      </c>
      <c r="H95" s="42">
        <f t="shared" ref="H95" si="68">SUM(H96:H99)</f>
        <v>0</v>
      </c>
      <c r="I95" s="42">
        <f t="shared" ref="I95" si="69">SUM(I96:I99)</f>
        <v>0</v>
      </c>
      <c r="J95" s="42">
        <f t="shared" si="55"/>
        <v>0</v>
      </c>
    </row>
    <row r="96" spans="1:10" ht="15.75" x14ac:dyDescent="0.25">
      <c r="A96" s="60"/>
      <c r="B96" s="73"/>
      <c r="C96" s="61"/>
      <c r="D96" s="40" t="s">
        <v>62</v>
      </c>
      <c r="E96" s="26">
        <v>0</v>
      </c>
      <c r="F96" s="26">
        <v>0</v>
      </c>
      <c r="G96" s="26">
        <v>0</v>
      </c>
      <c r="H96" s="26">
        <v>0</v>
      </c>
      <c r="I96" s="27">
        <v>0</v>
      </c>
      <c r="J96" s="42">
        <f t="shared" si="55"/>
        <v>0</v>
      </c>
    </row>
    <row r="97" spans="1:10" ht="15.75" x14ac:dyDescent="0.25">
      <c r="A97" s="60"/>
      <c r="B97" s="73"/>
      <c r="C97" s="61"/>
      <c r="D97" s="40" t="s">
        <v>4</v>
      </c>
      <c r="E97" s="26">
        <v>0</v>
      </c>
      <c r="F97" s="26">
        <v>0</v>
      </c>
      <c r="G97" s="26">
        <v>0</v>
      </c>
      <c r="H97" s="26">
        <v>0</v>
      </c>
      <c r="I97" s="27">
        <v>0</v>
      </c>
      <c r="J97" s="42">
        <f t="shared" si="55"/>
        <v>0</v>
      </c>
    </row>
    <row r="98" spans="1:10" ht="15.75" x14ac:dyDescent="0.25">
      <c r="A98" s="60"/>
      <c r="B98" s="73"/>
      <c r="C98" s="61"/>
      <c r="D98" s="40" t="s">
        <v>3</v>
      </c>
      <c r="E98" s="26">
        <v>0</v>
      </c>
      <c r="F98" s="26">
        <v>0</v>
      </c>
      <c r="G98" s="26">
        <v>0</v>
      </c>
      <c r="H98" s="26">
        <v>0</v>
      </c>
      <c r="I98" s="27">
        <v>0</v>
      </c>
      <c r="J98" s="42">
        <f t="shared" si="55"/>
        <v>0</v>
      </c>
    </row>
    <row r="99" spans="1:10" ht="42.75" customHeight="1" x14ac:dyDescent="0.25">
      <c r="A99" s="60"/>
      <c r="B99" s="74"/>
      <c r="C99" s="61"/>
      <c r="D99" s="40" t="s">
        <v>2</v>
      </c>
      <c r="E99" s="26">
        <v>0</v>
      </c>
      <c r="F99" s="26">
        <v>0</v>
      </c>
      <c r="G99" s="26">
        <v>0</v>
      </c>
      <c r="H99" s="26">
        <v>0</v>
      </c>
      <c r="I99" s="27">
        <v>0</v>
      </c>
      <c r="J99" s="42">
        <f t="shared" si="55"/>
        <v>0</v>
      </c>
    </row>
    <row r="100" spans="1:10" ht="15.75" x14ac:dyDescent="0.25">
      <c r="A100" s="60" t="s">
        <v>24</v>
      </c>
      <c r="B100" s="61" t="s">
        <v>114</v>
      </c>
      <c r="C100" s="61" t="s">
        <v>64</v>
      </c>
      <c r="D100" s="40" t="s">
        <v>5</v>
      </c>
      <c r="E100" s="42">
        <f>SUM(E101:E104)</f>
        <v>2142.9</v>
      </c>
      <c r="F100" s="42">
        <f t="shared" ref="F100" si="70">SUM(F101:F104)</f>
        <v>0</v>
      </c>
      <c r="G100" s="42">
        <f t="shared" ref="G100" si="71">SUM(G101:G104)</f>
        <v>0</v>
      </c>
      <c r="H100" s="42">
        <f t="shared" ref="H100" si="72">SUM(H101:H104)</f>
        <v>0</v>
      </c>
      <c r="I100" s="42">
        <f t="shared" ref="I100" si="73">SUM(I101:I104)</f>
        <v>0</v>
      </c>
      <c r="J100" s="42">
        <f t="shared" si="55"/>
        <v>2142.9</v>
      </c>
    </row>
    <row r="101" spans="1:10" ht="15.75" x14ac:dyDescent="0.25">
      <c r="A101" s="60"/>
      <c r="B101" s="61"/>
      <c r="C101" s="61"/>
      <c r="D101" s="40" t="s">
        <v>62</v>
      </c>
      <c r="E101" s="26">
        <v>4.3</v>
      </c>
      <c r="F101" s="26">
        <v>0</v>
      </c>
      <c r="G101" s="26">
        <v>0</v>
      </c>
      <c r="H101" s="26">
        <v>0</v>
      </c>
      <c r="I101" s="27">
        <v>0</v>
      </c>
      <c r="J101" s="42">
        <f t="shared" si="55"/>
        <v>4.3</v>
      </c>
    </row>
    <row r="102" spans="1:10" ht="15.75" x14ac:dyDescent="0.25">
      <c r="A102" s="60"/>
      <c r="B102" s="61"/>
      <c r="C102" s="61"/>
      <c r="D102" s="40" t="s">
        <v>4</v>
      </c>
      <c r="E102" s="26">
        <v>2053.1</v>
      </c>
      <c r="F102" s="26">
        <v>0</v>
      </c>
      <c r="G102" s="26">
        <v>0</v>
      </c>
      <c r="H102" s="26">
        <v>0</v>
      </c>
      <c r="I102" s="27">
        <v>0</v>
      </c>
      <c r="J102" s="42">
        <f t="shared" si="55"/>
        <v>2053.1</v>
      </c>
    </row>
    <row r="103" spans="1:10" ht="15.75" x14ac:dyDescent="0.25">
      <c r="A103" s="60"/>
      <c r="B103" s="61"/>
      <c r="C103" s="61"/>
      <c r="D103" s="40" t="s">
        <v>3</v>
      </c>
      <c r="E103" s="27">
        <v>85.5</v>
      </c>
      <c r="F103" s="26">
        <v>0</v>
      </c>
      <c r="G103" s="26">
        <v>0</v>
      </c>
      <c r="H103" s="26">
        <v>0</v>
      </c>
      <c r="I103" s="27">
        <v>0</v>
      </c>
      <c r="J103" s="42">
        <f t="shared" si="55"/>
        <v>85.5</v>
      </c>
    </row>
    <row r="104" spans="1:10" ht="76.5" customHeight="1" x14ac:dyDescent="0.25">
      <c r="A104" s="60"/>
      <c r="B104" s="61"/>
      <c r="C104" s="61"/>
      <c r="D104" s="40" t="s">
        <v>2</v>
      </c>
      <c r="E104" s="26">
        <v>0</v>
      </c>
      <c r="F104" s="26">
        <v>0</v>
      </c>
      <c r="G104" s="26">
        <v>0</v>
      </c>
      <c r="H104" s="26">
        <v>0</v>
      </c>
      <c r="I104" s="27">
        <v>0</v>
      </c>
      <c r="J104" s="42">
        <f t="shared" si="55"/>
        <v>0</v>
      </c>
    </row>
    <row r="105" spans="1:10" ht="15.75" x14ac:dyDescent="0.25">
      <c r="A105" s="60" t="s">
        <v>23</v>
      </c>
      <c r="B105" s="61" t="s">
        <v>22</v>
      </c>
      <c r="C105" s="61" t="s">
        <v>64</v>
      </c>
      <c r="D105" s="40" t="s">
        <v>5</v>
      </c>
      <c r="E105" s="42">
        <f>SUM(E106:E109)</f>
        <v>0</v>
      </c>
      <c r="F105" s="42">
        <f t="shared" ref="F105" si="74">SUM(F106:F109)</f>
        <v>0</v>
      </c>
      <c r="G105" s="42">
        <f t="shared" ref="G105" si="75">SUM(G106:G109)</f>
        <v>0</v>
      </c>
      <c r="H105" s="42">
        <f t="shared" ref="H105" si="76">SUM(H106:H109)</f>
        <v>0</v>
      </c>
      <c r="I105" s="42">
        <f t="shared" ref="I105" si="77">SUM(I106:I109)</f>
        <v>0</v>
      </c>
      <c r="J105" s="42">
        <f t="shared" si="55"/>
        <v>0</v>
      </c>
    </row>
    <row r="106" spans="1:10" ht="15.75" x14ac:dyDescent="0.25">
      <c r="A106" s="60"/>
      <c r="B106" s="61"/>
      <c r="C106" s="61"/>
      <c r="D106" s="40" t="s">
        <v>62</v>
      </c>
      <c r="E106" s="26">
        <v>0</v>
      </c>
      <c r="F106" s="26">
        <v>0</v>
      </c>
      <c r="G106" s="26">
        <v>0</v>
      </c>
      <c r="H106" s="26">
        <v>0</v>
      </c>
      <c r="I106" s="27">
        <v>0</v>
      </c>
      <c r="J106" s="42">
        <f t="shared" si="55"/>
        <v>0</v>
      </c>
    </row>
    <row r="107" spans="1:10" ht="15.75" x14ac:dyDescent="0.25">
      <c r="A107" s="60"/>
      <c r="B107" s="61"/>
      <c r="C107" s="61"/>
      <c r="D107" s="40" t="s">
        <v>4</v>
      </c>
      <c r="E107" s="26">
        <v>0</v>
      </c>
      <c r="F107" s="26">
        <v>0</v>
      </c>
      <c r="G107" s="26">
        <v>0</v>
      </c>
      <c r="H107" s="26">
        <v>0</v>
      </c>
      <c r="I107" s="27">
        <v>0</v>
      </c>
      <c r="J107" s="42">
        <f t="shared" si="55"/>
        <v>0</v>
      </c>
    </row>
    <row r="108" spans="1:10" ht="15.75" x14ac:dyDescent="0.25">
      <c r="A108" s="60"/>
      <c r="B108" s="61"/>
      <c r="C108" s="61"/>
      <c r="D108" s="40" t="s">
        <v>3</v>
      </c>
      <c r="E108" s="26">
        <v>0</v>
      </c>
      <c r="F108" s="26">
        <v>0</v>
      </c>
      <c r="G108" s="26">
        <v>0</v>
      </c>
      <c r="H108" s="26">
        <v>0</v>
      </c>
      <c r="I108" s="27">
        <v>0</v>
      </c>
      <c r="J108" s="42">
        <f t="shared" si="55"/>
        <v>0</v>
      </c>
    </row>
    <row r="109" spans="1:10" ht="15.75" x14ac:dyDescent="0.25">
      <c r="A109" s="60"/>
      <c r="B109" s="61"/>
      <c r="C109" s="61"/>
      <c r="D109" s="40" t="s">
        <v>2</v>
      </c>
      <c r="E109" s="26">
        <v>0</v>
      </c>
      <c r="F109" s="26">
        <v>0</v>
      </c>
      <c r="G109" s="26">
        <v>0</v>
      </c>
      <c r="H109" s="26">
        <v>0</v>
      </c>
      <c r="I109" s="27">
        <v>0</v>
      </c>
      <c r="J109" s="42">
        <f t="shared" si="55"/>
        <v>0</v>
      </c>
    </row>
    <row r="110" spans="1:10" ht="15.75" x14ac:dyDescent="0.25">
      <c r="A110" s="60" t="s">
        <v>21</v>
      </c>
      <c r="B110" s="61" t="s">
        <v>20</v>
      </c>
      <c r="C110" s="61" t="s">
        <v>64</v>
      </c>
      <c r="D110" s="40" t="s">
        <v>5</v>
      </c>
      <c r="E110" s="42">
        <f>SUM(E111:E114)</f>
        <v>0</v>
      </c>
      <c r="F110" s="42">
        <f t="shared" ref="F110" si="78">SUM(F111:F114)</f>
        <v>0</v>
      </c>
      <c r="G110" s="42">
        <f t="shared" ref="G110" si="79">SUM(G111:G114)</f>
        <v>0</v>
      </c>
      <c r="H110" s="42">
        <f t="shared" ref="H110" si="80">SUM(H111:H114)</f>
        <v>0</v>
      </c>
      <c r="I110" s="42">
        <f t="shared" ref="I110" si="81">SUM(I111:I114)</f>
        <v>0</v>
      </c>
      <c r="J110" s="42">
        <f t="shared" si="55"/>
        <v>0</v>
      </c>
    </row>
    <row r="111" spans="1:10" ht="15.75" x14ac:dyDescent="0.25">
      <c r="A111" s="60"/>
      <c r="B111" s="61"/>
      <c r="C111" s="61"/>
      <c r="D111" s="40" t="s">
        <v>62</v>
      </c>
      <c r="E111" s="26">
        <v>0</v>
      </c>
      <c r="F111" s="26">
        <v>0</v>
      </c>
      <c r="G111" s="26">
        <v>0</v>
      </c>
      <c r="H111" s="26">
        <v>0</v>
      </c>
      <c r="I111" s="27">
        <v>0</v>
      </c>
      <c r="J111" s="42">
        <f t="shared" si="55"/>
        <v>0</v>
      </c>
    </row>
    <row r="112" spans="1:10" ht="15.75" x14ac:dyDescent="0.25">
      <c r="A112" s="60"/>
      <c r="B112" s="61"/>
      <c r="C112" s="61"/>
      <c r="D112" s="40" t="s">
        <v>4</v>
      </c>
      <c r="E112" s="26">
        <v>0</v>
      </c>
      <c r="F112" s="26">
        <v>0</v>
      </c>
      <c r="G112" s="26">
        <v>0</v>
      </c>
      <c r="H112" s="26">
        <v>0</v>
      </c>
      <c r="I112" s="27">
        <v>0</v>
      </c>
      <c r="J112" s="42">
        <f t="shared" si="55"/>
        <v>0</v>
      </c>
    </row>
    <row r="113" spans="1:10" ht="15.75" x14ac:dyDescent="0.25">
      <c r="A113" s="60"/>
      <c r="B113" s="61"/>
      <c r="C113" s="61"/>
      <c r="D113" s="40" t="s">
        <v>3</v>
      </c>
      <c r="E113" s="26">
        <v>0</v>
      </c>
      <c r="F113" s="26">
        <v>0</v>
      </c>
      <c r="G113" s="26">
        <v>0</v>
      </c>
      <c r="H113" s="26">
        <v>0</v>
      </c>
      <c r="I113" s="27">
        <v>0</v>
      </c>
      <c r="J113" s="42">
        <f t="shared" si="55"/>
        <v>0</v>
      </c>
    </row>
    <row r="114" spans="1:10" ht="15.75" x14ac:dyDescent="0.25">
      <c r="A114" s="60"/>
      <c r="B114" s="61"/>
      <c r="C114" s="61"/>
      <c r="D114" s="40" t="s">
        <v>2</v>
      </c>
      <c r="E114" s="26">
        <v>0</v>
      </c>
      <c r="F114" s="26">
        <v>0</v>
      </c>
      <c r="G114" s="26">
        <v>0</v>
      </c>
      <c r="H114" s="26">
        <v>0</v>
      </c>
      <c r="I114" s="27">
        <v>0</v>
      </c>
      <c r="J114" s="42">
        <f t="shared" si="55"/>
        <v>0</v>
      </c>
    </row>
    <row r="115" spans="1:10" ht="15.75" x14ac:dyDescent="0.25">
      <c r="A115" s="60" t="s">
        <v>19</v>
      </c>
      <c r="B115" s="61" t="s">
        <v>18</v>
      </c>
      <c r="C115" s="61" t="s">
        <v>64</v>
      </c>
      <c r="D115" s="40" t="s">
        <v>5</v>
      </c>
      <c r="E115" s="42">
        <f>SUM(E116:E119)</f>
        <v>0</v>
      </c>
      <c r="F115" s="42">
        <f t="shared" ref="F115" si="82">SUM(F116:F119)</f>
        <v>0</v>
      </c>
      <c r="G115" s="42">
        <f t="shared" ref="G115" si="83">SUM(G116:G119)</f>
        <v>0</v>
      </c>
      <c r="H115" s="42">
        <f t="shared" ref="H115" si="84">SUM(H116:H119)</f>
        <v>0</v>
      </c>
      <c r="I115" s="42">
        <f t="shared" ref="I115" si="85">SUM(I116:I119)</f>
        <v>0</v>
      </c>
      <c r="J115" s="42">
        <f t="shared" si="55"/>
        <v>0</v>
      </c>
    </row>
    <row r="116" spans="1:10" ht="15.75" x14ac:dyDescent="0.25">
      <c r="A116" s="60"/>
      <c r="B116" s="61"/>
      <c r="C116" s="61"/>
      <c r="D116" s="40" t="s">
        <v>62</v>
      </c>
      <c r="E116" s="26">
        <v>0</v>
      </c>
      <c r="F116" s="26">
        <v>0</v>
      </c>
      <c r="G116" s="26">
        <v>0</v>
      </c>
      <c r="H116" s="26">
        <v>0</v>
      </c>
      <c r="I116" s="27">
        <v>0</v>
      </c>
      <c r="J116" s="42">
        <f t="shared" si="55"/>
        <v>0</v>
      </c>
    </row>
    <row r="117" spans="1:10" ht="22.9" customHeight="1" x14ac:dyDescent="0.25">
      <c r="A117" s="60"/>
      <c r="B117" s="61"/>
      <c r="C117" s="61"/>
      <c r="D117" s="40" t="s">
        <v>4</v>
      </c>
      <c r="E117" s="26">
        <v>0</v>
      </c>
      <c r="F117" s="26">
        <v>0</v>
      </c>
      <c r="G117" s="26">
        <v>0</v>
      </c>
      <c r="H117" s="26">
        <v>0</v>
      </c>
      <c r="I117" s="27">
        <v>0</v>
      </c>
      <c r="J117" s="42">
        <f t="shared" si="55"/>
        <v>0</v>
      </c>
    </row>
    <row r="118" spans="1:10" ht="19.899999999999999" customHeight="1" x14ac:dyDescent="0.25">
      <c r="A118" s="60"/>
      <c r="B118" s="61"/>
      <c r="C118" s="61"/>
      <c r="D118" s="40" t="s">
        <v>3</v>
      </c>
      <c r="E118" s="26">
        <v>0</v>
      </c>
      <c r="F118" s="26">
        <v>0</v>
      </c>
      <c r="G118" s="26">
        <v>0</v>
      </c>
      <c r="H118" s="26">
        <v>0</v>
      </c>
      <c r="I118" s="27">
        <v>0</v>
      </c>
      <c r="J118" s="42">
        <f t="shared" si="55"/>
        <v>0</v>
      </c>
    </row>
    <row r="119" spans="1:10" ht="48.75" customHeight="1" x14ac:dyDescent="0.25">
      <c r="A119" s="60"/>
      <c r="B119" s="61"/>
      <c r="C119" s="61"/>
      <c r="D119" s="40" t="s">
        <v>2</v>
      </c>
      <c r="E119" s="26">
        <v>0</v>
      </c>
      <c r="F119" s="26">
        <v>0</v>
      </c>
      <c r="G119" s="26">
        <v>0</v>
      </c>
      <c r="H119" s="26">
        <v>0</v>
      </c>
      <c r="I119" s="27">
        <v>0</v>
      </c>
      <c r="J119" s="42">
        <f t="shared" si="55"/>
        <v>0</v>
      </c>
    </row>
    <row r="120" spans="1:10" ht="28.5" customHeight="1" x14ac:dyDescent="0.25">
      <c r="A120" s="60" t="s">
        <v>17</v>
      </c>
      <c r="B120" s="61" t="s">
        <v>16</v>
      </c>
      <c r="C120" s="61" t="s">
        <v>66</v>
      </c>
      <c r="D120" s="40" t="s">
        <v>5</v>
      </c>
      <c r="E120" s="42">
        <f>SUM(E121:E124)</f>
        <v>0</v>
      </c>
      <c r="F120" s="42">
        <f t="shared" ref="F120" si="86">SUM(F121:F124)</f>
        <v>0</v>
      </c>
      <c r="G120" s="42">
        <f t="shared" ref="G120" si="87">SUM(G121:G124)</f>
        <v>0</v>
      </c>
      <c r="H120" s="42">
        <f t="shared" ref="H120" si="88">SUM(H121:H124)</f>
        <v>0</v>
      </c>
      <c r="I120" s="42">
        <f t="shared" ref="I120" si="89">SUM(I121:I124)</f>
        <v>0</v>
      </c>
      <c r="J120" s="42">
        <f t="shared" si="55"/>
        <v>0</v>
      </c>
    </row>
    <row r="121" spans="1:10" ht="28.5" customHeight="1" x14ac:dyDescent="0.25">
      <c r="A121" s="67"/>
      <c r="B121" s="61"/>
      <c r="C121" s="61"/>
      <c r="D121" s="40" t="s">
        <v>62</v>
      </c>
      <c r="E121" s="26">
        <v>0</v>
      </c>
      <c r="F121" s="26">
        <v>0</v>
      </c>
      <c r="G121" s="26">
        <v>0</v>
      </c>
      <c r="H121" s="26">
        <v>0</v>
      </c>
      <c r="I121" s="27">
        <v>0</v>
      </c>
      <c r="J121" s="42">
        <f t="shared" si="55"/>
        <v>0</v>
      </c>
    </row>
    <row r="122" spans="1:10" ht="28.5" customHeight="1" x14ac:dyDescent="0.25">
      <c r="A122" s="67"/>
      <c r="B122" s="61"/>
      <c r="C122" s="61"/>
      <c r="D122" s="40" t="s">
        <v>4</v>
      </c>
      <c r="E122" s="26">
        <v>0</v>
      </c>
      <c r="F122" s="26">
        <v>0</v>
      </c>
      <c r="G122" s="26">
        <v>0</v>
      </c>
      <c r="H122" s="26">
        <v>0</v>
      </c>
      <c r="I122" s="27">
        <v>0</v>
      </c>
      <c r="J122" s="42">
        <f t="shared" si="55"/>
        <v>0</v>
      </c>
    </row>
    <row r="123" spans="1:10" ht="28.5" customHeight="1" x14ac:dyDescent="0.25">
      <c r="A123" s="67"/>
      <c r="B123" s="61"/>
      <c r="C123" s="61"/>
      <c r="D123" s="40" t="s">
        <v>3</v>
      </c>
      <c r="E123" s="26">
        <v>0</v>
      </c>
      <c r="F123" s="26">
        <v>0</v>
      </c>
      <c r="G123" s="26">
        <v>0</v>
      </c>
      <c r="H123" s="26">
        <v>0</v>
      </c>
      <c r="I123" s="27">
        <v>0</v>
      </c>
      <c r="J123" s="42">
        <f t="shared" si="55"/>
        <v>0</v>
      </c>
    </row>
    <row r="124" spans="1:10" ht="28.5" customHeight="1" x14ac:dyDescent="0.25">
      <c r="A124" s="67"/>
      <c r="B124" s="61"/>
      <c r="C124" s="61"/>
      <c r="D124" s="40" t="s">
        <v>2</v>
      </c>
      <c r="E124" s="26">
        <v>0</v>
      </c>
      <c r="F124" s="26">
        <v>0</v>
      </c>
      <c r="G124" s="26">
        <v>0</v>
      </c>
      <c r="H124" s="26">
        <v>0</v>
      </c>
      <c r="I124" s="27">
        <v>0</v>
      </c>
      <c r="J124" s="42">
        <f t="shared" si="55"/>
        <v>0</v>
      </c>
    </row>
    <row r="125" spans="1:10" ht="15.75" x14ac:dyDescent="0.25">
      <c r="A125" s="60" t="s">
        <v>61</v>
      </c>
      <c r="B125" s="61" t="s">
        <v>110</v>
      </c>
      <c r="C125" s="61" t="s">
        <v>64</v>
      </c>
      <c r="D125" s="40" t="s">
        <v>5</v>
      </c>
      <c r="E125" s="42">
        <f>SUM(E126:E129)</f>
        <v>607.61</v>
      </c>
      <c r="F125" s="42">
        <f t="shared" ref="F125" si="90">SUM(F126:F129)</f>
        <v>0</v>
      </c>
      <c r="G125" s="42">
        <f t="shared" ref="G125" si="91">SUM(G126:G129)</f>
        <v>0</v>
      </c>
      <c r="H125" s="42">
        <f t="shared" ref="H125" si="92">SUM(H126:H129)</f>
        <v>0</v>
      </c>
      <c r="I125" s="42">
        <f t="shared" ref="I125" si="93">SUM(I126:I129)</f>
        <v>0</v>
      </c>
      <c r="J125" s="42">
        <f t="shared" si="55"/>
        <v>607.61</v>
      </c>
    </row>
    <row r="126" spans="1:10" ht="15.75" x14ac:dyDescent="0.25">
      <c r="A126" s="67"/>
      <c r="B126" s="71"/>
      <c r="C126" s="61"/>
      <c r="D126" s="40" t="s">
        <v>62</v>
      </c>
      <c r="E126" s="26">
        <f>608-0.39</f>
        <v>607.61</v>
      </c>
      <c r="F126" s="26">
        <v>0</v>
      </c>
      <c r="G126" s="26">
        <v>0</v>
      </c>
      <c r="H126" s="26">
        <v>0</v>
      </c>
      <c r="I126" s="27">
        <v>0</v>
      </c>
      <c r="J126" s="42">
        <f t="shared" si="55"/>
        <v>607.61</v>
      </c>
    </row>
    <row r="127" spans="1:10" ht="15.75" x14ac:dyDescent="0.25">
      <c r="A127" s="67"/>
      <c r="B127" s="71"/>
      <c r="C127" s="61"/>
      <c r="D127" s="40" t="s">
        <v>4</v>
      </c>
      <c r="E127" s="26">
        <v>0</v>
      </c>
      <c r="F127" s="26">
        <v>0</v>
      </c>
      <c r="G127" s="26">
        <v>0</v>
      </c>
      <c r="H127" s="26">
        <v>0</v>
      </c>
      <c r="I127" s="27">
        <v>0</v>
      </c>
      <c r="J127" s="42">
        <f t="shared" si="55"/>
        <v>0</v>
      </c>
    </row>
    <row r="128" spans="1:10" ht="15.75" x14ac:dyDescent="0.25">
      <c r="A128" s="67"/>
      <c r="B128" s="71"/>
      <c r="C128" s="61"/>
      <c r="D128" s="40" t="s">
        <v>3</v>
      </c>
      <c r="E128" s="26">
        <v>0</v>
      </c>
      <c r="F128" s="26">
        <v>0</v>
      </c>
      <c r="G128" s="26">
        <v>0</v>
      </c>
      <c r="H128" s="26">
        <v>0</v>
      </c>
      <c r="I128" s="27">
        <v>0</v>
      </c>
      <c r="J128" s="42">
        <f t="shared" si="55"/>
        <v>0</v>
      </c>
    </row>
    <row r="129" spans="1:10" ht="34.5" customHeight="1" x14ac:dyDescent="0.25">
      <c r="A129" s="67"/>
      <c r="B129" s="71"/>
      <c r="C129" s="61"/>
      <c r="D129" s="40" t="s">
        <v>2</v>
      </c>
      <c r="E129" s="26">
        <v>0</v>
      </c>
      <c r="F129" s="26">
        <v>0</v>
      </c>
      <c r="G129" s="26">
        <v>0</v>
      </c>
      <c r="H129" s="26">
        <v>0</v>
      </c>
      <c r="I129" s="27">
        <v>0</v>
      </c>
      <c r="J129" s="42">
        <f t="shared" si="55"/>
        <v>0</v>
      </c>
    </row>
    <row r="130" spans="1:10" ht="28.5" customHeight="1" x14ac:dyDescent="0.25">
      <c r="A130" s="55" t="s">
        <v>72</v>
      </c>
      <c r="B130" s="68" t="s">
        <v>115</v>
      </c>
      <c r="C130" s="61" t="s">
        <v>64</v>
      </c>
      <c r="D130" s="40" t="s">
        <v>5</v>
      </c>
      <c r="E130" s="42">
        <f>SUM(E131:E134)</f>
        <v>10615.2</v>
      </c>
      <c r="F130" s="42">
        <f t="shared" ref="F130" si="94">SUM(F131:F134)</f>
        <v>7875.2999999999993</v>
      </c>
      <c r="G130" s="42">
        <f t="shared" ref="G130" si="95">SUM(G131:G134)</f>
        <v>7875.2999999999993</v>
      </c>
      <c r="H130" s="42">
        <f t="shared" ref="H130" si="96">SUM(H131:H134)</f>
        <v>0</v>
      </c>
      <c r="I130" s="42">
        <f t="shared" ref="I130" si="97">SUM(I131:I134)</f>
        <v>0</v>
      </c>
      <c r="J130" s="42">
        <f t="shared" si="55"/>
        <v>26365.8</v>
      </c>
    </row>
    <row r="131" spans="1:10" ht="28.5" customHeight="1" x14ac:dyDescent="0.25">
      <c r="A131" s="56"/>
      <c r="B131" s="69"/>
      <c r="C131" s="61"/>
      <c r="D131" s="40" t="s">
        <v>62</v>
      </c>
      <c r="E131" s="26">
        <v>2123</v>
      </c>
      <c r="F131" s="26">
        <f>425+1057.5+45.1+47.5</f>
        <v>1575.1</v>
      </c>
      <c r="G131" s="26">
        <f>425+1057.5+45.1+47.5</f>
        <v>1575.1</v>
      </c>
      <c r="H131" s="26">
        <v>0</v>
      </c>
      <c r="I131" s="27">
        <v>0</v>
      </c>
      <c r="J131" s="42">
        <f t="shared" si="55"/>
        <v>5273.2</v>
      </c>
    </row>
    <row r="132" spans="1:10" ht="28.5" customHeight="1" x14ac:dyDescent="0.25">
      <c r="A132" s="56"/>
      <c r="B132" s="69"/>
      <c r="C132" s="61"/>
      <c r="D132" s="40" t="s">
        <v>4</v>
      </c>
      <c r="E132" s="26">
        <v>0</v>
      </c>
      <c r="F132" s="26">
        <v>0</v>
      </c>
      <c r="G132" s="26">
        <v>0</v>
      </c>
      <c r="H132" s="26">
        <v>0</v>
      </c>
      <c r="I132" s="27">
        <v>0</v>
      </c>
      <c r="J132" s="42">
        <f t="shared" si="55"/>
        <v>0</v>
      </c>
    </row>
    <row r="133" spans="1:10" ht="28.5" customHeight="1" x14ac:dyDescent="0.25">
      <c r="A133" s="56"/>
      <c r="B133" s="69"/>
      <c r="C133" s="61"/>
      <c r="D133" s="40" t="s">
        <v>3</v>
      </c>
      <c r="E133" s="27">
        <v>8492.2000000000007</v>
      </c>
      <c r="F133" s="26">
        <f>1700+4230+180.2+190</f>
        <v>6300.2</v>
      </c>
      <c r="G133" s="26">
        <f>1700+4230+180.2+190</f>
        <v>6300.2</v>
      </c>
      <c r="H133" s="26">
        <v>0</v>
      </c>
      <c r="I133" s="27">
        <v>0</v>
      </c>
      <c r="J133" s="42">
        <f t="shared" si="55"/>
        <v>21092.600000000002</v>
      </c>
    </row>
    <row r="134" spans="1:10" ht="261" customHeight="1" x14ac:dyDescent="0.25">
      <c r="A134" s="56"/>
      <c r="B134" s="69"/>
      <c r="C134" s="61"/>
      <c r="D134" s="40" t="s">
        <v>2</v>
      </c>
      <c r="E134" s="26">
        <v>0</v>
      </c>
      <c r="F134" s="26">
        <v>0</v>
      </c>
      <c r="G134" s="26">
        <v>0</v>
      </c>
      <c r="H134" s="26">
        <v>0</v>
      </c>
      <c r="I134" s="27">
        <v>0</v>
      </c>
      <c r="J134" s="42">
        <f t="shared" si="55"/>
        <v>0</v>
      </c>
    </row>
    <row r="135" spans="1:10" s="7" customFormat="1" ht="15.75" x14ac:dyDescent="0.25">
      <c r="A135" s="55" t="s">
        <v>73</v>
      </c>
      <c r="B135" s="61" t="s">
        <v>68</v>
      </c>
      <c r="C135" s="61" t="s">
        <v>64</v>
      </c>
      <c r="D135" s="40" t="s">
        <v>5</v>
      </c>
      <c r="E135" s="42">
        <f>SUM(E136:E139)</f>
        <v>3009.7000000000003</v>
      </c>
      <c r="F135" s="42">
        <f t="shared" ref="F135" si="98">SUM(F136:F139)</f>
        <v>3009.7000000000003</v>
      </c>
      <c r="G135" s="42">
        <f t="shared" ref="G135" si="99">SUM(G136:G139)</f>
        <v>3009.7000000000003</v>
      </c>
      <c r="H135" s="42">
        <f t="shared" ref="H135" si="100">SUM(H136:H139)</f>
        <v>0</v>
      </c>
      <c r="I135" s="42">
        <f t="shared" ref="I135" si="101">SUM(I136:I139)</f>
        <v>0</v>
      </c>
      <c r="J135" s="42">
        <f t="shared" si="55"/>
        <v>9029.1</v>
      </c>
    </row>
    <row r="136" spans="1:10" s="7" customFormat="1" ht="15.75" x14ac:dyDescent="0.25">
      <c r="A136" s="56"/>
      <c r="B136" s="70"/>
      <c r="C136" s="61"/>
      <c r="D136" s="40" t="s">
        <v>62</v>
      </c>
      <c r="E136" s="45">
        <f t="shared" ref="E136:I139" si="102">E141</f>
        <v>0</v>
      </c>
      <c r="F136" s="45">
        <f t="shared" si="102"/>
        <v>0</v>
      </c>
      <c r="G136" s="45">
        <f t="shared" si="102"/>
        <v>0</v>
      </c>
      <c r="H136" s="45">
        <f t="shared" si="102"/>
        <v>0</v>
      </c>
      <c r="I136" s="45">
        <f t="shared" si="102"/>
        <v>0</v>
      </c>
      <c r="J136" s="42">
        <f t="shared" si="55"/>
        <v>0</v>
      </c>
    </row>
    <row r="137" spans="1:10" s="7" customFormat="1" ht="15.75" x14ac:dyDescent="0.25">
      <c r="A137" s="56"/>
      <c r="B137" s="70"/>
      <c r="C137" s="61"/>
      <c r="D137" s="40" t="s">
        <v>4</v>
      </c>
      <c r="E137" s="45">
        <f t="shared" si="102"/>
        <v>2889.3</v>
      </c>
      <c r="F137" s="45">
        <f t="shared" si="102"/>
        <v>2889.3</v>
      </c>
      <c r="G137" s="45">
        <f t="shared" si="102"/>
        <v>2889.3</v>
      </c>
      <c r="H137" s="45">
        <f t="shared" si="102"/>
        <v>0</v>
      </c>
      <c r="I137" s="45">
        <f t="shared" si="102"/>
        <v>0</v>
      </c>
      <c r="J137" s="42">
        <f t="shared" si="55"/>
        <v>8667.9000000000015</v>
      </c>
    </row>
    <row r="138" spans="1:10" s="7" customFormat="1" ht="15.75" x14ac:dyDescent="0.25">
      <c r="A138" s="56"/>
      <c r="B138" s="70"/>
      <c r="C138" s="61"/>
      <c r="D138" s="40" t="s">
        <v>3</v>
      </c>
      <c r="E138" s="45">
        <f t="shared" si="102"/>
        <v>120.4</v>
      </c>
      <c r="F138" s="45">
        <f t="shared" si="102"/>
        <v>120.4</v>
      </c>
      <c r="G138" s="45">
        <f t="shared" si="102"/>
        <v>120.4</v>
      </c>
      <c r="H138" s="45">
        <f t="shared" si="102"/>
        <v>0</v>
      </c>
      <c r="I138" s="45">
        <f t="shared" si="102"/>
        <v>0</v>
      </c>
      <c r="J138" s="42">
        <f t="shared" si="55"/>
        <v>361.20000000000005</v>
      </c>
    </row>
    <row r="139" spans="1:10" s="7" customFormat="1" ht="15.75" x14ac:dyDescent="0.25">
      <c r="A139" s="56"/>
      <c r="B139" s="70"/>
      <c r="C139" s="61"/>
      <c r="D139" s="40" t="s">
        <v>2</v>
      </c>
      <c r="E139" s="45">
        <f t="shared" si="102"/>
        <v>0</v>
      </c>
      <c r="F139" s="45">
        <f t="shared" si="102"/>
        <v>0</v>
      </c>
      <c r="G139" s="45">
        <f t="shared" si="102"/>
        <v>0</v>
      </c>
      <c r="H139" s="45">
        <f t="shared" si="102"/>
        <v>0</v>
      </c>
      <c r="I139" s="45">
        <f t="shared" si="102"/>
        <v>0</v>
      </c>
      <c r="J139" s="42">
        <f t="shared" ref="J139:J178" si="103">SUM(E139:I139)</f>
        <v>0</v>
      </c>
    </row>
    <row r="140" spans="1:10" ht="31.5" customHeight="1" x14ac:dyDescent="0.25">
      <c r="A140" s="60" t="s">
        <v>74</v>
      </c>
      <c r="B140" s="57" t="s">
        <v>76</v>
      </c>
      <c r="C140" s="58" t="s">
        <v>64</v>
      </c>
      <c r="D140" s="41" t="s">
        <v>5</v>
      </c>
      <c r="E140" s="42">
        <f>SUM(E141:E144)</f>
        <v>3009.7000000000003</v>
      </c>
      <c r="F140" s="42">
        <f t="shared" ref="F140" si="104">SUM(F141:F144)</f>
        <v>3009.7000000000003</v>
      </c>
      <c r="G140" s="42">
        <f t="shared" ref="G140" si="105">SUM(G141:G144)</f>
        <v>3009.7000000000003</v>
      </c>
      <c r="H140" s="42">
        <f t="shared" ref="H140" si="106">SUM(H141:H144)</f>
        <v>0</v>
      </c>
      <c r="I140" s="42">
        <f t="shared" ref="I140" si="107">SUM(I141:I144)</f>
        <v>0</v>
      </c>
      <c r="J140" s="42">
        <f t="shared" si="103"/>
        <v>9029.1</v>
      </c>
    </row>
    <row r="141" spans="1:10" ht="15.75" x14ac:dyDescent="0.25">
      <c r="A141" s="67"/>
      <c r="B141" s="57"/>
      <c r="C141" s="58"/>
      <c r="D141" s="41" t="s">
        <v>62</v>
      </c>
      <c r="E141" s="28">
        <v>0</v>
      </c>
      <c r="F141" s="28">
        <v>0</v>
      </c>
      <c r="G141" s="28">
        <v>0</v>
      </c>
      <c r="H141" s="28">
        <v>0</v>
      </c>
      <c r="I141" s="29">
        <v>0</v>
      </c>
      <c r="J141" s="42">
        <f t="shared" si="103"/>
        <v>0</v>
      </c>
    </row>
    <row r="142" spans="1:10" ht="15.75" x14ac:dyDescent="0.25">
      <c r="A142" s="67"/>
      <c r="B142" s="57"/>
      <c r="C142" s="58"/>
      <c r="D142" s="41" t="s">
        <v>4</v>
      </c>
      <c r="E142" s="28">
        <f>2600.3+289</f>
        <v>2889.3</v>
      </c>
      <c r="F142" s="28">
        <v>2889.3</v>
      </c>
      <c r="G142" s="28">
        <v>2889.3</v>
      </c>
      <c r="H142" s="28">
        <v>0</v>
      </c>
      <c r="I142" s="29">
        <v>0</v>
      </c>
      <c r="J142" s="42">
        <f t="shared" si="103"/>
        <v>8667.9000000000015</v>
      </c>
    </row>
    <row r="143" spans="1:10" ht="15.75" x14ac:dyDescent="0.25">
      <c r="A143" s="67"/>
      <c r="B143" s="57"/>
      <c r="C143" s="58"/>
      <c r="D143" s="41" t="s">
        <v>3</v>
      </c>
      <c r="E143" s="28">
        <f>108.4+12</f>
        <v>120.4</v>
      </c>
      <c r="F143" s="28">
        <v>120.4</v>
      </c>
      <c r="G143" s="28">
        <v>120.4</v>
      </c>
      <c r="H143" s="28">
        <v>0</v>
      </c>
      <c r="I143" s="29">
        <v>0</v>
      </c>
      <c r="J143" s="42">
        <f t="shared" si="103"/>
        <v>361.20000000000005</v>
      </c>
    </row>
    <row r="144" spans="1:10" ht="50.25" customHeight="1" x14ac:dyDescent="0.25">
      <c r="A144" s="67"/>
      <c r="B144" s="57"/>
      <c r="C144" s="58"/>
      <c r="D144" s="41" t="s">
        <v>2</v>
      </c>
      <c r="E144" s="28">
        <v>0</v>
      </c>
      <c r="F144" s="28">
        <v>0</v>
      </c>
      <c r="G144" s="28">
        <v>0</v>
      </c>
      <c r="H144" s="28">
        <v>0</v>
      </c>
      <c r="I144" s="29">
        <v>0</v>
      </c>
      <c r="J144" s="42">
        <f t="shared" si="103"/>
        <v>0</v>
      </c>
    </row>
    <row r="145" spans="1:12" ht="15.75" x14ac:dyDescent="0.25">
      <c r="A145" s="55" t="s">
        <v>111</v>
      </c>
      <c r="B145" s="57" t="s">
        <v>98</v>
      </c>
      <c r="C145" s="58" t="s">
        <v>64</v>
      </c>
      <c r="D145" s="41" t="s">
        <v>5</v>
      </c>
      <c r="E145" s="42">
        <f>SUM(E146:E149)</f>
        <v>0</v>
      </c>
      <c r="F145" s="42">
        <f t="shared" ref="F145" si="108">SUM(F146:F149)</f>
        <v>0</v>
      </c>
      <c r="G145" s="42">
        <f t="shared" ref="G145" si="109">SUM(G146:G149)</f>
        <v>0</v>
      </c>
      <c r="H145" s="42">
        <f t="shared" ref="H145" si="110">SUM(H146:H149)</f>
        <v>0</v>
      </c>
      <c r="I145" s="42">
        <f t="shared" ref="I145" si="111">SUM(I146:I149)</f>
        <v>0</v>
      </c>
      <c r="J145" s="42">
        <f t="shared" si="103"/>
        <v>0</v>
      </c>
    </row>
    <row r="146" spans="1:12" ht="15.75" customHeight="1" x14ac:dyDescent="0.25">
      <c r="A146" s="56"/>
      <c r="B146" s="57"/>
      <c r="C146" s="58"/>
      <c r="D146" s="41" t="s">
        <v>62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42">
        <f t="shared" si="103"/>
        <v>0</v>
      </c>
    </row>
    <row r="147" spans="1:12" ht="15" customHeight="1" x14ac:dyDescent="0.25">
      <c r="A147" s="56"/>
      <c r="B147" s="57"/>
      <c r="C147" s="58"/>
      <c r="D147" s="41" t="s">
        <v>4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42">
        <f t="shared" si="103"/>
        <v>0</v>
      </c>
    </row>
    <row r="148" spans="1:12" ht="15" customHeight="1" x14ac:dyDescent="0.25">
      <c r="A148" s="56"/>
      <c r="B148" s="57"/>
      <c r="C148" s="58"/>
      <c r="D148" s="41" t="s">
        <v>3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42">
        <f t="shared" si="103"/>
        <v>0</v>
      </c>
    </row>
    <row r="149" spans="1:12" ht="16.5" customHeight="1" x14ac:dyDescent="0.25">
      <c r="A149" s="56"/>
      <c r="B149" s="57"/>
      <c r="C149" s="58"/>
      <c r="D149" s="41" t="s">
        <v>2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42">
        <f t="shared" si="103"/>
        <v>0</v>
      </c>
    </row>
    <row r="150" spans="1:12" ht="15.75" outlineLevel="1" x14ac:dyDescent="0.25">
      <c r="A150" s="55" t="s">
        <v>112</v>
      </c>
      <c r="B150" s="57" t="s">
        <v>75</v>
      </c>
      <c r="C150" s="58" t="s">
        <v>64</v>
      </c>
      <c r="D150" s="41" t="s">
        <v>5</v>
      </c>
      <c r="E150" s="42">
        <f>SUM(E151:E154)</f>
        <v>0</v>
      </c>
      <c r="F150" s="42">
        <f t="shared" ref="F150" si="112">SUM(F151:F154)</f>
        <v>0</v>
      </c>
      <c r="G150" s="42">
        <f t="shared" ref="G150" si="113">SUM(G151:G154)</f>
        <v>0</v>
      </c>
      <c r="H150" s="42">
        <f t="shared" ref="H150" si="114">SUM(H151:H154)</f>
        <v>0</v>
      </c>
      <c r="I150" s="42">
        <f t="shared" ref="I150" si="115">SUM(I151:I154)</f>
        <v>0</v>
      </c>
      <c r="J150" s="42">
        <f t="shared" si="103"/>
        <v>0</v>
      </c>
      <c r="L150" s="3"/>
    </row>
    <row r="151" spans="1:12" ht="15.75" outlineLevel="1" x14ac:dyDescent="0.25">
      <c r="A151" s="56"/>
      <c r="B151" s="57"/>
      <c r="C151" s="58"/>
      <c r="D151" s="41" t="s">
        <v>62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42">
        <f t="shared" si="103"/>
        <v>0</v>
      </c>
      <c r="L151" s="3"/>
    </row>
    <row r="152" spans="1:12" ht="15.75" outlineLevel="1" x14ac:dyDescent="0.25">
      <c r="A152" s="56"/>
      <c r="B152" s="57"/>
      <c r="C152" s="58"/>
      <c r="D152" s="41" t="s">
        <v>4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42">
        <f t="shared" si="103"/>
        <v>0</v>
      </c>
    </row>
    <row r="153" spans="1:12" ht="15.75" outlineLevel="1" x14ac:dyDescent="0.25">
      <c r="A153" s="56"/>
      <c r="B153" s="57"/>
      <c r="C153" s="58"/>
      <c r="D153" s="41" t="s">
        <v>3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42">
        <f t="shared" si="103"/>
        <v>0</v>
      </c>
    </row>
    <row r="154" spans="1:12" ht="15.75" outlineLevel="1" x14ac:dyDescent="0.25">
      <c r="A154" s="56"/>
      <c r="B154" s="57"/>
      <c r="C154" s="58"/>
      <c r="D154" s="41" t="s">
        <v>2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42">
        <f t="shared" si="103"/>
        <v>0</v>
      </c>
    </row>
    <row r="155" spans="1:12" ht="15.75" outlineLevel="1" x14ac:dyDescent="0.25">
      <c r="A155" s="55" t="s">
        <v>88</v>
      </c>
      <c r="B155" s="53" t="s">
        <v>99</v>
      </c>
      <c r="C155" s="54" t="s">
        <v>64</v>
      </c>
      <c r="D155" s="51" t="s">
        <v>5</v>
      </c>
      <c r="E155" s="42">
        <f>SUM(E156:E159)</f>
        <v>0</v>
      </c>
      <c r="F155" s="42">
        <f t="shared" ref="F155:I155" si="116">SUM(F156:F159)</f>
        <v>0</v>
      </c>
      <c r="G155" s="42">
        <f t="shared" si="116"/>
        <v>0</v>
      </c>
      <c r="H155" s="42">
        <f t="shared" si="116"/>
        <v>0</v>
      </c>
      <c r="I155" s="42">
        <f t="shared" si="116"/>
        <v>0</v>
      </c>
      <c r="J155" s="42">
        <f t="shared" si="103"/>
        <v>0</v>
      </c>
    </row>
    <row r="156" spans="1:12" s="22" customFormat="1" ht="15.75" outlineLevel="1" x14ac:dyDescent="0.25">
      <c r="A156" s="56"/>
      <c r="B156" s="53"/>
      <c r="C156" s="54"/>
      <c r="D156" s="51" t="s">
        <v>62</v>
      </c>
      <c r="E156" s="43">
        <f>E161</f>
        <v>0</v>
      </c>
      <c r="F156" s="43">
        <f t="shared" ref="F156:I156" si="117">F161</f>
        <v>0</v>
      </c>
      <c r="G156" s="43">
        <f t="shared" si="117"/>
        <v>0</v>
      </c>
      <c r="H156" s="43">
        <f t="shared" si="117"/>
        <v>0</v>
      </c>
      <c r="I156" s="43">
        <f t="shared" si="117"/>
        <v>0</v>
      </c>
      <c r="J156" s="42">
        <f t="shared" si="103"/>
        <v>0</v>
      </c>
    </row>
    <row r="157" spans="1:12" s="22" customFormat="1" ht="15.75" outlineLevel="1" x14ac:dyDescent="0.25">
      <c r="A157" s="56"/>
      <c r="B157" s="53"/>
      <c r="C157" s="54"/>
      <c r="D157" s="51" t="s">
        <v>4</v>
      </c>
      <c r="E157" s="43">
        <f t="shared" ref="E157:I159" si="118">E162</f>
        <v>0</v>
      </c>
      <c r="F157" s="43">
        <f t="shared" si="118"/>
        <v>0</v>
      </c>
      <c r="G157" s="43">
        <f t="shared" si="118"/>
        <v>0</v>
      </c>
      <c r="H157" s="43">
        <f t="shared" si="118"/>
        <v>0</v>
      </c>
      <c r="I157" s="43">
        <f t="shared" si="118"/>
        <v>0</v>
      </c>
      <c r="J157" s="42">
        <f t="shared" si="103"/>
        <v>0</v>
      </c>
    </row>
    <row r="158" spans="1:12" s="22" customFormat="1" ht="15.75" outlineLevel="1" x14ac:dyDescent="0.25">
      <c r="A158" s="56"/>
      <c r="B158" s="53"/>
      <c r="C158" s="54"/>
      <c r="D158" s="51" t="s">
        <v>3</v>
      </c>
      <c r="E158" s="43">
        <f t="shared" si="118"/>
        <v>0</v>
      </c>
      <c r="F158" s="43">
        <f t="shared" si="118"/>
        <v>0</v>
      </c>
      <c r="G158" s="43">
        <f t="shared" si="118"/>
        <v>0</v>
      </c>
      <c r="H158" s="43">
        <f t="shared" si="118"/>
        <v>0</v>
      </c>
      <c r="I158" s="43">
        <f t="shared" si="118"/>
        <v>0</v>
      </c>
      <c r="J158" s="42">
        <f t="shared" si="103"/>
        <v>0</v>
      </c>
    </row>
    <row r="159" spans="1:12" s="22" customFormat="1" ht="62.25" customHeight="1" outlineLevel="1" x14ac:dyDescent="0.25">
      <c r="A159" s="56"/>
      <c r="B159" s="53"/>
      <c r="C159" s="54"/>
      <c r="D159" s="51" t="s">
        <v>2</v>
      </c>
      <c r="E159" s="43">
        <f t="shared" si="118"/>
        <v>0</v>
      </c>
      <c r="F159" s="43">
        <f t="shared" si="118"/>
        <v>0</v>
      </c>
      <c r="G159" s="43">
        <f t="shared" si="118"/>
        <v>0</v>
      </c>
      <c r="H159" s="43">
        <f t="shared" si="118"/>
        <v>0</v>
      </c>
      <c r="I159" s="43">
        <f t="shared" si="118"/>
        <v>0</v>
      </c>
      <c r="J159" s="42">
        <f t="shared" si="103"/>
        <v>0</v>
      </c>
    </row>
    <row r="160" spans="1:12" ht="15.75" outlineLevel="1" x14ac:dyDescent="0.25">
      <c r="A160" s="60" t="s">
        <v>100</v>
      </c>
      <c r="B160" s="53" t="s">
        <v>93</v>
      </c>
      <c r="C160" s="54" t="s">
        <v>64</v>
      </c>
      <c r="D160" s="51" t="s">
        <v>5</v>
      </c>
      <c r="E160" s="42">
        <f>SUM(E161:E164)</f>
        <v>0</v>
      </c>
      <c r="F160" s="42">
        <f t="shared" ref="F160:I160" si="119">SUM(F161:F164)</f>
        <v>0</v>
      </c>
      <c r="G160" s="42">
        <f t="shared" si="119"/>
        <v>0</v>
      </c>
      <c r="H160" s="42">
        <f t="shared" si="119"/>
        <v>0</v>
      </c>
      <c r="I160" s="42">
        <f t="shared" si="119"/>
        <v>0</v>
      </c>
      <c r="J160" s="42">
        <f t="shared" si="103"/>
        <v>0</v>
      </c>
    </row>
    <row r="161" spans="1:10" s="22" customFormat="1" ht="15.75" outlineLevel="1" x14ac:dyDescent="0.25">
      <c r="A161" s="67"/>
      <c r="B161" s="53"/>
      <c r="C161" s="54"/>
      <c r="D161" s="51" t="s">
        <v>62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42">
        <f t="shared" si="103"/>
        <v>0</v>
      </c>
    </row>
    <row r="162" spans="1:10" s="22" customFormat="1" ht="15.75" outlineLevel="1" x14ac:dyDescent="0.25">
      <c r="A162" s="67"/>
      <c r="B162" s="53"/>
      <c r="C162" s="54"/>
      <c r="D162" s="51" t="s">
        <v>4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42">
        <f t="shared" si="103"/>
        <v>0</v>
      </c>
    </row>
    <row r="163" spans="1:10" s="22" customFormat="1" ht="15.75" outlineLevel="1" x14ac:dyDescent="0.25">
      <c r="A163" s="67"/>
      <c r="B163" s="53"/>
      <c r="C163" s="54"/>
      <c r="D163" s="51" t="s">
        <v>3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42">
        <f t="shared" si="103"/>
        <v>0</v>
      </c>
    </row>
    <row r="164" spans="1:10" s="22" customFormat="1" ht="78" customHeight="1" outlineLevel="1" x14ac:dyDescent="0.25">
      <c r="A164" s="67"/>
      <c r="B164" s="53"/>
      <c r="C164" s="54"/>
      <c r="D164" s="51" t="s">
        <v>2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42">
        <f t="shared" si="103"/>
        <v>0</v>
      </c>
    </row>
    <row r="165" spans="1:10" ht="15.75" customHeight="1" outlineLevel="1" x14ac:dyDescent="0.25">
      <c r="A165" s="55" t="s">
        <v>95</v>
      </c>
      <c r="B165" s="57" t="s">
        <v>101</v>
      </c>
      <c r="C165" s="58" t="s">
        <v>64</v>
      </c>
      <c r="D165" s="41" t="s">
        <v>5</v>
      </c>
      <c r="E165" s="42">
        <f>SUM(E166:E169)</f>
        <v>0</v>
      </c>
      <c r="F165" s="42">
        <f t="shared" ref="F165" si="120">SUM(F166:F169)</f>
        <v>0</v>
      </c>
      <c r="G165" s="42">
        <f t="shared" ref="G165" si="121">SUM(G166:G169)</f>
        <v>0</v>
      </c>
      <c r="H165" s="42">
        <f t="shared" ref="H165" si="122">SUM(H166:H169)</f>
        <v>0</v>
      </c>
      <c r="I165" s="42">
        <f t="shared" ref="I165" si="123">SUM(I166:I169)</f>
        <v>0</v>
      </c>
      <c r="J165" s="42">
        <f t="shared" si="103"/>
        <v>0</v>
      </c>
    </row>
    <row r="166" spans="1:10" s="22" customFormat="1" ht="15.75" outlineLevel="1" x14ac:dyDescent="0.25">
      <c r="A166" s="56"/>
      <c r="B166" s="57"/>
      <c r="C166" s="58"/>
      <c r="D166" s="41" t="s">
        <v>62</v>
      </c>
      <c r="E166" s="43">
        <f>E171</f>
        <v>0</v>
      </c>
      <c r="F166" s="43">
        <f t="shared" ref="F166:I166" si="124">F171</f>
        <v>0</v>
      </c>
      <c r="G166" s="43">
        <f t="shared" si="124"/>
        <v>0</v>
      </c>
      <c r="H166" s="43">
        <f t="shared" si="124"/>
        <v>0</v>
      </c>
      <c r="I166" s="43">
        <f t="shared" si="124"/>
        <v>0</v>
      </c>
      <c r="J166" s="42">
        <f t="shared" si="103"/>
        <v>0</v>
      </c>
    </row>
    <row r="167" spans="1:10" s="22" customFormat="1" ht="15.75" outlineLevel="1" x14ac:dyDescent="0.25">
      <c r="A167" s="56"/>
      <c r="B167" s="57"/>
      <c r="C167" s="58"/>
      <c r="D167" s="41" t="s">
        <v>4</v>
      </c>
      <c r="E167" s="43">
        <f t="shared" ref="E167:I169" si="125">E172</f>
        <v>0</v>
      </c>
      <c r="F167" s="43">
        <f t="shared" si="125"/>
        <v>0</v>
      </c>
      <c r="G167" s="43">
        <f t="shared" si="125"/>
        <v>0</v>
      </c>
      <c r="H167" s="43">
        <f t="shared" si="125"/>
        <v>0</v>
      </c>
      <c r="I167" s="43">
        <f t="shared" si="125"/>
        <v>0</v>
      </c>
      <c r="J167" s="42">
        <f t="shared" si="103"/>
        <v>0</v>
      </c>
    </row>
    <row r="168" spans="1:10" s="22" customFormat="1" ht="15.75" outlineLevel="1" x14ac:dyDescent="0.25">
      <c r="A168" s="56"/>
      <c r="B168" s="57"/>
      <c r="C168" s="58"/>
      <c r="D168" s="41" t="s">
        <v>3</v>
      </c>
      <c r="E168" s="43">
        <f t="shared" si="125"/>
        <v>0</v>
      </c>
      <c r="F168" s="43">
        <f t="shared" si="125"/>
        <v>0</v>
      </c>
      <c r="G168" s="43">
        <f t="shared" si="125"/>
        <v>0</v>
      </c>
      <c r="H168" s="43">
        <f t="shared" si="125"/>
        <v>0</v>
      </c>
      <c r="I168" s="43">
        <f t="shared" si="125"/>
        <v>0</v>
      </c>
      <c r="J168" s="42">
        <f t="shared" si="103"/>
        <v>0</v>
      </c>
    </row>
    <row r="169" spans="1:10" s="22" customFormat="1" ht="15.75" outlineLevel="1" x14ac:dyDescent="0.25">
      <c r="A169" s="56"/>
      <c r="B169" s="57"/>
      <c r="C169" s="58"/>
      <c r="D169" s="41" t="s">
        <v>2</v>
      </c>
      <c r="E169" s="43">
        <f t="shared" si="125"/>
        <v>0</v>
      </c>
      <c r="F169" s="43">
        <f t="shared" si="125"/>
        <v>0</v>
      </c>
      <c r="G169" s="43">
        <f t="shared" si="125"/>
        <v>0</v>
      </c>
      <c r="H169" s="43">
        <f t="shared" si="125"/>
        <v>0</v>
      </c>
      <c r="I169" s="43">
        <f t="shared" si="125"/>
        <v>0</v>
      </c>
      <c r="J169" s="42">
        <f t="shared" si="103"/>
        <v>0</v>
      </c>
    </row>
    <row r="170" spans="1:10" ht="15.75" outlineLevel="1" x14ac:dyDescent="0.25">
      <c r="A170" s="55" t="s">
        <v>96</v>
      </c>
      <c r="B170" s="57" t="s">
        <v>102</v>
      </c>
      <c r="C170" s="58" t="s">
        <v>64</v>
      </c>
      <c r="D170" s="41" t="s">
        <v>5</v>
      </c>
      <c r="E170" s="44">
        <f>SUM(E171:E174)</f>
        <v>0</v>
      </c>
      <c r="F170" s="44">
        <f t="shared" ref="F170" si="126">SUM(F171:F174)</f>
        <v>0</v>
      </c>
      <c r="G170" s="44">
        <f t="shared" ref="G170" si="127">SUM(G171:G174)</f>
        <v>0</v>
      </c>
      <c r="H170" s="44">
        <f>SUM(H171:H174)</f>
        <v>0</v>
      </c>
      <c r="I170" s="44">
        <f t="shared" ref="I170" si="128">SUM(I171:I174)</f>
        <v>0</v>
      </c>
      <c r="J170" s="42">
        <f t="shared" si="103"/>
        <v>0</v>
      </c>
    </row>
    <row r="171" spans="1:10" s="22" customFormat="1" ht="15.75" outlineLevel="1" x14ac:dyDescent="0.25">
      <c r="A171" s="56"/>
      <c r="B171" s="57"/>
      <c r="C171" s="58"/>
      <c r="D171" s="41" t="s">
        <v>62</v>
      </c>
      <c r="E171" s="28">
        <v>0</v>
      </c>
      <c r="F171" s="28">
        <v>0</v>
      </c>
      <c r="G171" s="28">
        <v>0</v>
      </c>
      <c r="H171" s="28">
        <v>0</v>
      </c>
      <c r="I171" s="28">
        <v>0</v>
      </c>
      <c r="J171" s="42">
        <f t="shared" si="103"/>
        <v>0</v>
      </c>
    </row>
    <row r="172" spans="1:10" s="22" customFormat="1" ht="15.75" outlineLevel="1" x14ac:dyDescent="0.25">
      <c r="A172" s="56"/>
      <c r="B172" s="57"/>
      <c r="C172" s="58"/>
      <c r="D172" s="41" t="s">
        <v>4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42">
        <f t="shared" si="103"/>
        <v>0</v>
      </c>
    </row>
    <row r="173" spans="1:10" s="22" customFormat="1" ht="15.75" outlineLevel="1" x14ac:dyDescent="0.25">
      <c r="A173" s="56"/>
      <c r="B173" s="57"/>
      <c r="C173" s="58"/>
      <c r="D173" s="41" t="s">
        <v>3</v>
      </c>
      <c r="E173" s="28">
        <v>0</v>
      </c>
      <c r="F173" s="28">
        <v>0</v>
      </c>
      <c r="G173" s="28">
        <v>0</v>
      </c>
      <c r="H173" s="28">
        <v>0</v>
      </c>
      <c r="I173" s="28">
        <v>0</v>
      </c>
      <c r="J173" s="42">
        <f t="shared" si="103"/>
        <v>0</v>
      </c>
    </row>
    <row r="174" spans="1:10" s="22" customFormat="1" ht="15.75" outlineLevel="1" x14ac:dyDescent="0.25">
      <c r="A174" s="56"/>
      <c r="B174" s="57"/>
      <c r="C174" s="58"/>
      <c r="D174" s="41" t="s">
        <v>2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42">
        <f t="shared" si="103"/>
        <v>0</v>
      </c>
    </row>
    <row r="175" spans="1:10" ht="15.75" customHeight="1" outlineLevel="1" x14ac:dyDescent="0.25">
      <c r="A175" s="55" t="s">
        <v>103</v>
      </c>
      <c r="B175" s="57" t="s">
        <v>104</v>
      </c>
      <c r="C175" s="58" t="s">
        <v>64</v>
      </c>
      <c r="D175" s="41" t="s">
        <v>5</v>
      </c>
      <c r="E175" s="42">
        <f>SUM(E176:E179)</f>
        <v>1722.8</v>
      </c>
      <c r="F175" s="42">
        <f t="shared" ref="F175" si="129">SUM(F176:F179)</f>
        <v>0</v>
      </c>
      <c r="G175" s="42">
        <f t="shared" ref="G175" si="130">SUM(G176:G179)</f>
        <v>0</v>
      </c>
      <c r="H175" s="42">
        <f t="shared" ref="H175" si="131">SUM(H176:H179)</f>
        <v>0</v>
      </c>
      <c r="I175" s="42">
        <f t="shared" ref="I175" si="132">SUM(I176:I179)</f>
        <v>0</v>
      </c>
      <c r="J175" s="42">
        <f t="shared" si="103"/>
        <v>1722.8</v>
      </c>
    </row>
    <row r="176" spans="1:10" s="22" customFormat="1" ht="15.75" outlineLevel="1" x14ac:dyDescent="0.25">
      <c r="A176" s="56"/>
      <c r="B176" s="57"/>
      <c r="C176" s="58"/>
      <c r="D176" s="41" t="s">
        <v>62</v>
      </c>
      <c r="E176" s="28">
        <v>1722.8</v>
      </c>
      <c r="F176" s="28">
        <v>0</v>
      </c>
      <c r="G176" s="28">
        <v>0</v>
      </c>
      <c r="H176" s="28">
        <v>0</v>
      </c>
      <c r="I176" s="28">
        <v>0</v>
      </c>
      <c r="J176" s="42">
        <f t="shared" si="103"/>
        <v>1722.8</v>
      </c>
    </row>
    <row r="177" spans="1:10" s="22" customFormat="1" ht="15.75" outlineLevel="1" x14ac:dyDescent="0.25">
      <c r="A177" s="56"/>
      <c r="B177" s="57"/>
      <c r="C177" s="58"/>
      <c r="D177" s="41" t="s">
        <v>4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42">
        <f t="shared" si="103"/>
        <v>0</v>
      </c>
    </row>
    <row r="178" spans="1:10" s="22" customFormat="1" ht="15.75" outlineLevel="1" x14ac:dyDescent="0.25">
      <c r="A178" s="56"/>
      <c r="B178" s="57"/>
      <c r="C178" s="58"/>
      <c r="D178" s="41" t="s">
        <v>3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42">
        <f t="shared" si="103"/>
        <v>0</v>
      </c>
    </row>
    <row r="179" spans="1:10" s="22" customFormat="1" ht="28.5" customHeight="1" outlineLevel="1" x14ac:dyDescent="0.25">
      <c r="A179" s="56"/>
      <c r="B179" s="57"/>
      <c r="C179" s="58"/>
      <c r="D179" s="41" t="s">
        <v>2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42">
        <f>SUM(E179:I179)</f>
        <v>0</v>
      </c>
    </row>
    <row r="180" spans="1:10" ht="15.75" customHeight="1" outlineLevel="1" x14ac:dyDescent="0.25">
      <c r="A180" s="55" t="s">
        <v>105</v>
      </c>
      <c r="B180" s="57" t="s">
        <v>94</v>
      </c>
      <c r="C180" s="58" t="s">
        <v>64</v>
      </c>
      <c r="D180" s="41" t="s">
        <v>5</v>
      </c>
      <c r="E180" s="42">
        <f>SUM(E181:E184)</f>
        <v>0</v>
      </c>
      <c r="F180" s="42">
        <f t="shared" ref="F180:I180" si="133">SUM(F181:F184)</f>
        <v>0</v>
      </c>
      <c r="G180" s="42">
        <f t="shared" si="133"/>
        <v>0</v>
      </c>
      <c r="H180" s="42">
        <f t="shared" si="133"/>
        <v>0</v>
      </c>
      <c r="I180" s="42">
        <f t="shared" si="133"/>
        <v>0</v>
      </c>
      <c r="J180" s="42">
        <f t="shared" ref="J180:J183" si="134">SUM(E180:I180)</f>
        <v>0</v>
      </c>
    </row>
    <row r="181" spans="1:10" s="22" customFormat="1" ht="15.75" outlineLevel="1" x14ac:dyDescent="0.25">
      <c r="A181" s="56"/>
      <c r="B181" s="57"/>
      <c r="C181" s="58"/>
      <c r="D181" s="41" t="s">
        <v>62</v>
      </c>
      <c r="E181" s="43">
        <f>E186+E191</f>
        <v>0</v>
      </c>
      <c r="F181" s="43">
        <f t="shared" ref="F181:I181" si="135">F186+F191</f>
        <v>0</v>
      </c>
      <c r="G181" s="43">
        <f t="shared" si="135"/>
        <v>0</v>
      </c>
      <c r="H181" s="43">
        <f t="shared" si="135"/>
        <v>0</v>
      </c>
      <c r="I181" s="43">
        <f t="shared" si="135"/>
        <v>0</v>
      </c>
      <c r="J181" s="42">
        <f t="shared" si="134"/>
        <v>0</v>
      </c>
    </row>
    <row r="182" spans="1:10" s="22" customFormat="1" ht="15.75" outlineLevel="1" x14ac:dyDescent="0.25">
      <c r="A182" s="56"/>
      <c r="B182" s="57"/>
      <c r="C182" s="58"/>
      <c r="D182" s="41" t="s">
        <v>4</v>
      </c>
      <c r="E182" s="43">
        <f t="shared" ref="E182:I184" si="136">E187+E192</f>
        <v>0</v>
      </c>
      <c r="F182" s="43">
        <f t="shared" si="136"/>
        <v>0</v>
      </c>
      <c r="G182" s="43">
        <f t="shared" si="136"/>
        <v>0</v>
      </c>
      <c r="H182" s="43">
        <f t="shared" si="136"/>
        <v>0</v>
      </c>
      <c r="I182" s="43">
        <f t="shared" si="136"/>
        <v>0</v>
      </c>
      <c r="J182" s="42">
        <f t="shared" si="134"/>
        <v>0</v>
      </c>
    </row>
    <row r="183" spans="1:10" s="22" customFormat="1" ht="15.75" outlineLevel="1" x14ac:dyDescent="0.25">
      <c r="A183" s="56"/>
      <c r="B183" s="57"/>
      <c r="C183" s="58"/>
      <c r="D183" s="41" t="s">
        <v>3</v>
      </c>
      <c r="E183" s="43">
        <f t="shared" si="136"/>
        <v>0</v>
      </c>
      <c r="F183" s="43">
        <f t="shared" si="136"/>
        <v>0</v>
      </c>
      <c r="G183" s="43">
        <f t="shared" si="136"/>
        <v>0</v>
      </c>
      <c r="H183" s="43">
        <f t="shared" si="136"/>
        <v>0</v>
      </c>
      <c r="I183" s="43">
        <f t="shared" si="136"/>
        <v>0</v>
      </c>
      <c r="J183" s="42">
        <f t="shared" si="134"/>
        <v>0</v>
      </c>
    </row>
    <row r="184" spans="1:10" s="22" customFormat="1" ht="65.25" customHeight="1" outlineLevel="1" x14ac:dyDescent="0.25">
      <c r="A184" s="56"/>
      <c r="B184" s="57"/>
      <c r="C184" s="58"/>
      <c r="D184" s="41" t="s">
        <v>2</v>
      </c>
      <c r="E184" s="43">
        <f t="shared" si="136"/>
        <v>0</v>
      </c>
      <c r="F184" s="43">
        <f t="shared" si="136"/>
        <v>0</v>
      </c>
      <c r="G184" s="43">
        <f t="shared" si="136"/>
        <v>0</v>
      </c>
      <c r="H184" s="43">
        <f t="shared" si="136"/>
        <v>0</v>
      </c>
      <c r="I184" s="43">
        <f>I189+I194</f>
        <v>0</v>
      </c>
      <c r="J184" s="42">
        <f>SUM(E184:I184)</f>
        <v>0</v>
      </c>
    </row>
    <row r="185" spans="1:10" ht="15.75" outlineLevel="1" x14ac:dyDescent="0.25">
      <c r="A185" s="55" t="s">
        <v>106</v>
      </c>
      <c r="B185" s="57" t="s">
        <v>113</v>
      </c>
      <c r="C185" s="58" t="s">
        <v>64</v>
      </c>
      <c r="D185" s="41" t="s">
        <v>5</v>
      </c>
      <c r="E185" s="42">
        <f>SUM(E186:E189)</f>
        <v>0</v>
      </c>
      <c r="F185" s="42">
        <f t="shared" ref="F185:I185" si="137">SUM(F186:F189)</f>
        <v>0</v>
      </c>
      <c r="G185" s="42">
        <f t="shared" si="137"/>
        <v>0</v>
      </c>
      <c r="H185" s="42">
        <f t="shared" si="137"/>
        <v>0</v>
      </c>
      <c r="I185" s="42">
        <f t="shared" si="137"/>
        <v>0</v>
      </c>
      <c r="J185" s="42">
        <f t="shared" ref="J185:J188" si="138">SUM(E185:I185)</f>
        <v>0</v>
      </c>
    </row>
    <row r="186" spans="1:10" s="22" customFormat="1" ht="15.75" outlineLevel="1" x14ac:dyDescent="0.25">
      <c r="A186" s="56"/>
      <c r="B186" s="57"/>
      <c r="C186" s="58"/>
      <c r="D186" s="41" t="s">
        <v>62</v>
      </c>
      <c r="E186" s="28">
        <v>0</v>
      </c>
      <c r="F186" s="28">
        <v>0</v>
      </c>
      <c r="G186" s="28">
        <v>0</v>
      </c>
      <c r="H186" s="28">
        <v>0</v>
      </c>
      <c r="I186" s="28">
        <v>0</v>
      </c>
      <c r="J186" s="42">
        <f t="shared" si="138"/>
        <v>0</v>
      </c>
    </row>
    <row r="187" spans="1:10" s="22" customFormat="1" ht="15.75" outlineLevel="1" x14ac:dyDescent="0.25">
      <c r="A187" s="56"/>
      <c r="B187" s="57"/>
      <c r="C187" s="58"/>
      <c r="D187" s="41" t="s">
        <v>4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42">
        <f t="shared" si="138"/>
        <v>0</v>
      </c>
    </row>
    <row r="188" spans="1:10" s="22" customFormat="1" ht="15.75" outlineLevel="1" x14ac:dyDescent="0.25">
      <c r="A188" s="56"/>
      <c r="B188" s="57"/>
      <c r="C188" s="58"/>
      <c r="D188" s="41" t="s">
        <v>3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42">
        <f t="shared" si="138"/>
        <v>0</v>
      </c>
    </row>
    <row r="189" spans="1:10" s="22" customFormat="1" ht="48.75" customHeight="1" outlineLevel="1" x14ac:dyDescent="0.25">
      <c r="A189" s="56"/>
      <c r="B189" s="57"/>
      <c r="C189" s="58"/>
      <c r="D189" s="41" t="s">
        <v>2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42">
        <f>SUM(E189:I189)</f>
        <v>0</v>
      </c>
    </row>
    <row r="190" spans="1:10" ht="15.75" outlineLevel="1" x14ac:dyDescent="0.25">
      <c r="A190" s="55" t="s">
        <v>107</v>
      </c>
      <c r="B190" s="57" t="s">
        <v>108</v>
      </c>
      <c r="C190" s="58" t="s">
        <v>64</v>
      </c>
      <c r="D190" s="41" t="s">
        <v>5</v>
      </c>
      <c r="E190" s="42">
        <f>SUM(E191:E194)</f>
        <v>0</v>
      </c>
      <c r="F190" s="42">
        <f t="shared" ref="F190:I190" si="139">SUM(F191:F194)</f>
        <v>0</v>
      </c>
      <c r="G190" s="42">
        <f t="shared" si="139"/>
        <v>0</v>
      </c>
      <c r="H190" s="42">
        <f t="shared" si="139"/>
        <v>0</v>
      </c>
      <c r="I190" s="42">
        <f t="shared" si="139"/>
        <v>0</v>
      </c>
      <c r="J190" s="42">
        <f t="shared" ref="J190:J193" si="140">SUM(E190:I190)</f>
        <v>0</v>
      </c>
    </row>
    <row r="191" spans="1:10" s="22" customFormat="1" ht="15.75" outlineLevel="1" x14ac:dyDescent="0.25">
      <c r="A191" s="56"/>
      <c r="B191" s="57"/>
      <c r="C191" s="58"/>
      <c r="D191" s="41" t="s">
        <v>62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42">
        <f t="shared" si="140"/>
        <v>0</v>
      </c>
    </row>
    <row r="192" spans="1:10" s="22" customFormat="1" ht="15.75" outlineLevel="1" x14ac:dyDescent="0.25">
      <c r="A192" s="56"/>
      <c r="B192" s="57"/>
      <c r="C192" s="58"/>
      <c r="D192" s="41" t="s">
        <v>4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42">
        <f t="shared" si="140"/>
        <v>0</v>
      </c>
    </row>
    <row r="193" spans="1:10" s="22" customFormat="1" ht="15.75" outlineLevel="1" x14ac:dyDescent="0.25">
      <c r="A193" s="56"/>
      <c r="B193" s="57"/>
      <c r="C193" s="58"/>
      <c r="D193" s="41" t="s">
        <v>3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42">
        <f t="shared" si="140"/>
        <v>0</v>
      </c>
    </row>
    <row r="194" spans="1:10" s="22" customFormat="1" ht="87" customHeight="1" outlineLevel="1" x14ac:dyDescent="0.25">
      <c r="A194" s="56"/>
      <c r="B194" s="57"/>
      <c r="C194" s="58"/>
      <c r="D194" s="41" t="s">
        <v>2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42">
        <f>SUM(E194:I194)</f>
        <v>0</v>
      </c>
    </row>
    <row r="195" spans="1:10" s="22" customFormat="1" ht="20.25" customHeight="1" outlineLevel="1" x14ac:dyDescent="0.25">
      <c r="A195" s="62" t="s">
        <v>15</v>
      </c>
      <c r="B195" s="62"/>
      <c r="C195" s="63" t="s">
        <v>64</v>
      </c>
      <c r="D195" s="15" t="s">
        <v>5</v>
      </c>
      <c r="E195" s="16">
        <f t="shared" ref="E195:I195" si="141">SUM(E196:E199)</f>
        <v>1044302.38</v>
      </c>
      <c r="F195" s="16">
        <f t="shared" si="141"/>
        <v>1064490.8999999999</v>
      </c>
      <c r="G195" s="16">
        <f t="shared" si="141"/>
        <v>1089303.1000000001</v>
      </c>
      <c r="H195" s="16">
        <f t="shared" si="141"/>
        <v>978149.60000000009</v>
      </c>
      <c r="I195" s="16">
        <f t="shared" si="141"/>
        <v>978149.60000000009</v>
      </c>
      <c r="J195" s="23">
        <f>SUM(E195:I195)</f>
        <v>5154395.58</v>
      </c>
    </row>
    <row r="196" spans="1:10" s="22" customFormat="1" ht="15.75" outlineLevel="1" x14ac:dyDescent="0.25">
      <c r="A196" s="62"/>
      <c r="B196" s="62"/>
      <c r="C196" s="63"/>
      <c r="D196" s="15" t="s">
        <v>62</v>
      </c>
      <c r="E196" s="16">
        <f>E11+E16+E21+E26+E31+E36+E41+E46+E61+E66+E71+E76+E91+E96+E101+E106+E111+E116+E121+E126+E131+E136+E146+E151+E156+E166+E176+E181</f>
        <v>295673.12999999995</v>
      </c>
      <c r="F196" s="16">
        <f t="shared" ref="F196:I196" si="142">F11+F16+F21+F26+F31+F36+F41+F46+F61+F66+F71+F76+F91+F96+F101+F106+F111+F116+F121+F126+F131+F136+F146+F151+F156+F166+F176+F181</f>
        <v>276690.99999999994</v>
      </c>
      <c r="G196" s="16">
        <f t="shared" si="142"/>
        <v>268694.2</v>
      </c>
      <c r="H196" s="16">
        <f t="shared" si="142"/>
        <v>255136.09999999998</v>
      </c>
      <c r="I196" s="16">
        <f t="shared" si="142"/>
        <v>255136.09999999998</v>
      </c>
      <c r="J196" s="23">
        <f t="shared" ref="J196:J209" si="143">SUM(E196:I196)</f>
        <v>1351330.5299999998</v>
      </c>
    </row>
    <row r="197" spans="1:10" s="22" customFormat="1" ht="15.75" outlineLevel="1" x14ac:dyDescent="0.25">
      <c r="A197" s="62"/>
      <c r="B197" s="62"/>
      <c r="C197" s="63"/>
      <c r="D197" s="15" t="s">
        <v>4</v>
      </c>
      <c r="E197" s="16">
        <f t="shared" ref="E197:I199" si="144">E12+E17+E22+E27+E32+E37+E42+E47+E62+E67+E72+E77+E92+E97+E102+E107+E112+E117+E122+E127+E132+E137+E147+E152+E157+E167+E177+E182</f>
        <v>57237.200000000004</v>
      </c>
      <c r="F197" s="16">
        <f t="shared" si="144"/>
        <v>60644.5</v>
      </c>
      <c r="G197" s="16">
        <f t="shared" si="144"/>
        <v>54194.7</v>
      </c>
      <c r="H197" s="16">
        <f t="shared" si="144"/>
        <v>60725.8</v>
      </c>
      <c r="I197" s="16">
        <f t="shared" si="144"/>
        <v>60725.8</v>
      </c>
      <c r="J197" s="23">
        <f t="shared" si="143"/>
        <v>293528</v>
      </c>
    </row>
    <row r="198" spans="1:10" s="22" customFormat="1" ht="15.75" outlineLevel="1" x14ac:dyDescent="0.25">
      <c r="A198" s="62"/>
      <c r="B198" s="62"/>
      <c r="C198" s="63"/>
      <c r="D198" s="15" t="s">
        <v>3</v>
      </c>
      <c r="E198" s="16">
        <f t="shared" si="144"/>
        <v>691392.05</v>
      </c>
      <c r="F198" s="16">
        <f t="shared" si="144"/>
        <v>727155.4</v>
      </c>
      <c r="G198" s="16">
        <f t="shared" si="144"/>
        <v>766414.2</v>
      </c>
      <c r="H198" s="16">
        <f t="shared" si="144"/>
        <v>662287.70000000007</v>
      </c>
      <c r="I198" s="16">
        <f t="shared" si="144"/>
        <v>662287.70000000007</v>
      </c>
      <c r="J198" s="23">
        <f t="shared" si="143"/>
        <v>3509537.0500000007</v>
      </c>
    </row>
    <row r="199" spans="1:10" s="22" customFormat="1" ht="15.75" outlineLevel="1" x14ac:dyDescent="0.25">
      <c r="A199" s="62"/>
      <c r="B199" s="62"/>
      <c r="C199" s="63"/>
      <c r="D199" s="15" t="s">
        <v>2</v>
      </c>
      <c r="E199" s="16">
        <f t="shared" si="144"/>
        <v>0</v>
      </c>
      <c r="F199" s="16">
        <f t="shared" si="144"/>
        <v>0</v>
      </c>
      <c r="G199" s="16">
        <f t="shared" si="144"/>
        <v>0</v>
      </c>
      <c r="H199" s="16">
        <f t="shared" si="144"/>
        <v>0</v>
      </c>
      <c r="I199" s="16">
        <f t="shared" si="144"/>
        <v>0</v>
      </c>
      <c r="J199" s="23">
        <f t="shared" si="143"/>
        <v>0</v>
      </c>
    </row>
    <row r="200" spans="1:10" s="22" customFormat="1" ht="18" customHeight="1" outlineLevel="1" x14ac:dyDescent="0.25">
      <c r="A200" s="62"/>
      <c r="B200" s="62"/>
      <c r="C200" s="63" t="s">
        <v>65</v>
      </c>
      <c r="D200" s="15" t="s">
        <v>5</v>
      </c>
      <c r="E200" s="16">
        <f t="shared" ref="E200:I200" si="145">SUM(E201:E204)</f>
        <v>352</v>
      </c>
      <c r="F200" s="16">
        <f t="shared" si="145"/>
        <v>352</v>
      </c>
      <c r="G200" s="16">
        <f t="shared" si="145"/>
        <v>352</v>
      </c>
      <c r="H200" s="16">
        <f t="shared" si="145"/>
        <v>352</v>
      </c>
      <c r="I200" s="16">
        <f t="shared" si="145"/>
        <v>352</v>
      </c>
      <c r="J200" s="23">
        <f t="shared" si="143"/>
        <v>1760</v>
      </c>
    </row>
    <row r="201" spans="1:10" s="22" customFormat="1" ht="15.75" outlineLevel="1" x14ac:dyDescent="0.25">
      <c r="A201" s="62"/>
      <c r="B201" s="62"/>
      <c r="C201" s="63"/>
      <c r="D201" s="15" t="s">
        <v>62</v>
      </c>
      <c r="E201" s="16">
        <f t="shared" ref="E201:I204" si="146">E51</f>
        <v>352</v>
      </c>
      <c r="F201" s="16">
        <f t="shared" si="146"/>
        <v>352</v>
      </c>
      <c r="G201" s="16">
        <f t="shared" si="146"/>
        <v>352</v>
      </c>
      <c r="H201" s="16">
        <f t="shared" si="146"/>
        <v>352</v>
      </c>
      <c r="I201" s="16">
        <f t="shared" si="146"/>
        <v>352</v>
      </c>
      <c r="J201" s="23">
        <f t="shared" si="143"/>
        <v>1760</v>
      </c>
    </row>
    <row r="202" spans="1:10" s="22" customFormat="1" ht="15.75" outlineLevel="1" x14ac:dyDescent="0.25">
      <c r="A202" s="62"/>
      <c r="B202" s="62"/>
      <c r="C202" s="63"/>
      <c r="D202" s="15" t="s">
        <v>4</v>
      </c>
      <c r="E202" s="16">
        <f t="shared" si="146"/>
        <v>0</v>
      </c>
      <c r="F202" s="16">
        <f t="shared" si="146"/>
        <v>0</v>
      </c>
      <c r="G202" s="16">
        <f t="shared" si="146"/>
        <v>0</v>
      </c>
      <c r="H202" s="16">
        <f t="shared" si="146"/>
        <v>0</v>
      </c>
      <c r="I202" s="16">
        <f t="shared" si="146"/>
        <v>0</v>
      </c>
      <c r="J202" s="23">
        <f t="shared" si="143"/>
        <v>0</v>
      </c>
    </row>
    <row r="203" spans="1:10" s="22" customFormat="1" ht="15.75" outlineLevel="1" x14ac:dyDescent="0.25">
      <c r="A203" s="62"/>
      <c r="B203" s="62"/>
      <c r="C203" s="63"/>
      <c r="D203" s="15" t="s">
        <v>3</v>
      </c>
      <c r="E203" s="16">
        <f t="shared" si="146"/>
        <v>0</v>
      </c>
      <c r="F203" s="16">
        <f t="shared" si="146"/>
        <v>0</v>
      </c>
      <c r="G203" s="16">
        <f t="shared" si="146"/>
        <v>0</v>
      </c>
      <c r="H203" s="16">
        <f t="shared" si="146"/>
        <v>0</v>
      </c>
      <c r="I203" s="16">
        <f t="shared" si="146"/>
        <v>0</v>
      </c>
      <c r="J203" s="23">
        <f t="shared" si="143"/>
        <v>0</v>
      </c>
    </row>
    <row r="204" spans="1:10" s="22" customFormat="1" ht="15.75" outlineLevel="1" x14ac:dyDescent="0.25">
      <c r="A204" s="62"/>
      <c r="B204" s="62"/>
      <c r="C204" s="63"/>
      <c r="D204" s="15" t="s">
        <v>2</v>
      </c>
      <c r="E204" s="16">
        <f t="shared" si="146"/>
        <v>0</v>
      </c>
      <c r="F204" s="16">
        <f t="shared" si="146"/>
        <v>0</v>
      </c>
      <c r="G204" s="16">
        <f t="shared" si="146"/>
        <v>0</v>
      </c>
      <c r="H204" s="16">
        <f t="shared" si="146"/>
        <v>0</v>
      </c>
      <c r="I204" s="16">
        <f t="shared" si="146"/>
        <v>0</v>
      </c>
      <c r="J204" s="23">
        <f t="shared" si="143"/>
        <v>0</v>
      </c>
    </row>
    <row r="205" spans="1:10" ht="15.75" outlineLevel="1" x14ac:dyDescent="0.25">
      <c r="A205" s="62"/>
      <c r="B205" s="62"/>
      <c r="C205" s="63" t="s">
        <v>6</v>
      </c>
      <c r="D205" s="15" t="s">
        <v>5</v>
      </c>
      <c r="E205" s="16">
        <f t="shared" ref="E205:I205" si="147">SUM(E206:E209)</f>
        <v>1044654.38</v>
      </c>
      <c r="F205" s="16">
        <f t="shared" si="147"/>
        <v>1064842.8999999999</v>
      </c>
      <c r="G205" s="16">
        <f t="shared" si="147"/>
        <v>1089655.1000000001</v>
      </c>
      <c r="H205" s="16">
        <f t="shared" si="147"/>
        <v>978501.60000000009</v>
      </c>
      <c r="I205" s="16">
        <f t="shared" si="147"/>
        <v>978501.60000000009</v>
      </c>
      <c r="J205" s="23">
        <f t="shared" si="143"/>
        <v>5156155.58</v>
      </c>
    </row>
    <row r="206" spans="1:10" ht="15.75" outlineLevel="1" x14ac:dyDescent="0.25">
      <c r="A206" s="62"/>
      <c r="B206" s="62"/>
      <c r="C206" s="63"/>
      <c r="D206" s="15" t="s">
        <v>62</v>
      </c>
      <c r="E206" s="16">
        <f>E196+E201</f>
        <v>296025.12999999995</v>
      </c>
      <c r="F206" s="16">
        <f>F196+F201</f>
        <v>277042.99999999994</v>
      </c>
      <c r="G206" s="16">
        <f>G196+G201</f>
        <v>269046.2</v>
      </c>
      <c r="H206" s="16">
        <f>H196+H201</f>
        <v>255488.09999999998</v>
      </c>
      <c r="I206" s="16">
        <f>I196+I201</f>
        <v>255488.09999999998</v>
      </c>
      <c r="J206" s="23">
        <f t="shared" si="143"/>
        <v>1353090.5299999998</v>
      </c>
    </row>
    <row r="207" spans="1:10" ht="15.75" outlineLevel="1" x14ac:dyDescent="0.25">
      <c r="A207" s="62"/>
      <c r="B207" s="62"/>
      <c r="C207" s="63"/>
      <c r="D207" s="15" t="s">
        <v>4</v>
      </c>
      <c r="E207" s="16">
        <f t="shared" ref="E207:I208" si="148">E197+E202</f>
        <v>57237.200000000004</v>
      </c>
      <c r="F207" s="16">
        <f t="shared" si="148"/>
        <v>60644.5</v>
      </c>
      <c r="G207" s="16">
        <f t="shared" si="148"/>
        <v>54194.7</v>
      </c>
      <c r="H207" s="16">
        <f t="shared" si="148"/>
        <v>60725.8</v>
      </c>
      <c r="I207" s="16">
        <f t="shared" si="148"/>
        <v>60725.8</v>
      </c>
      <c r="J207" s="23">
        <f t="shared" si="143"/>
        <v>293528</v>
      </c>
    </row>
    <row r="208" spans="1:10" ht="15.75" outlineLevel="1" x14ac:dyDescent="0.25">
      <c r="A208" s="62"/>
      <c r="B208" s="62"/>
      <c r="C208" s="63"/>
      <c r="D208" s="15" t="s">
        <v>3</v>
      </c>
      <c r="E208" s="16">
        <f t="shared" si="148"/>
        <v>691392.05</v>
      </c>
      <c r="F208" s="16">
        <f t="shared" si="148"/>
        <v>727155.4</v>
      </c>
      <c r="G208" s="16">
        <f t="shared" si="148"/>
        <v>766414.2</v>
      </c>
      <c r="H208" s="16">
        <f>H198+H203</f>
        <v>662287.70000000007</v>
      </c>
      <c r="I208" s="16">
        <f t="shared" si="148"/>
        <v>662287.70000000007</v>
      </c>
      <c r="J208" s="23">
        <f t="shared" si="143"/>
        <v>3509537.0500000007</v>
      </c>
    </row>
    <row r="209" spans="1:10" ht="15.75" outlineLevel="1" x14ac:dyDescent="0.25">
      <c r="A209" s="62"/>
      <c r="B209" s="62"/>
      <c r="C209" s="63"/>
      <c r="D209" s="15" t="s">
        <v>2</v>
      </c>
      <c r="E209" s="16">
        <f>E199+E204</f>
        <v>0</v>
      </c>
      <c r="F209" s="16">
        <f>F199+F204</f>
        <v>0</v>
      </c>
      <c r="G209" s="16">
        <f>G199+G204</f>
        <v>0</v>
      </c>
      <c r="H209" s="16">
        <f>H199+H204</f>
        <v>0</v>
      </c>
      <c r="I209" s="16">
        <f>I199+I204</f>
        <v>0</v>
      </c>
      <c r="J209" s="23">
        <f t="shared" si="143"/>
        <v>0</v>
      </c>
    </row>
    <row r="210" spans="1:10" ht="15.75" outlineLevel="1" x14ac:dyDescent="0.25">
      <c r="A210" s="66" t="s">
        <v>14</v>
      </c>
      <c r="B210" s="66"/>
      <c r="C210" s="66"/>
      <c r="D210" s="66"/>
      <c r="E210" s="66"/>
      <c r="F210" s="66"/>
      <c r="G210" s="66"/>
      <c r="H210" s="66"/>
      <c r="I210" s="66"/>
      <c r="J210" s="66"/>
    </row>
    <row r="211" spans="1:10" ht="15.75" outlineLevel="1" x14ac:dyDescent="0.25">
      <c r="A211" s="60" t="s">
        <v>13</v>
      </c>
      <c r="B211" s="61" t="s">
        <v>63</v>
      </c>
      <c r="C211" s="61" t="s">
        <v>64</v>
      </c>
      <c r="D211" s="40" t="s">
        <v>5</v>
      </c>
      <c r="E211" s="42">
        <f>SUM(E212:E215)</f>
        <v>10287</v>
      </c>
      <c r="F211" s="42">
        <f t="shared" ref="F211" si="149">SUM(F212:F215)</f>
        <v>11191.3</v>
      </c>
      <c r="G211" s="42">
        <f t="shared" ref="G211" si="150">SUM(G212:G215)</f>
        <v>11191.3</v>
      </c>
      <c r="H211" s="42">
        <f t="shared" ref="H211" si="151">SUM(H212:H215)</f>
        <v>2579.3000000000002</v>
      </c>
      <c r="I211" s="42">
        <f t="shared" ref="I211" si="152">SUM(I212:I215)</f>
        <v>2579.3000000000002</v>
      </c>
      <c r="J211" s="45">
        <f>SUM(E211:I211)</f>
        <v>37828.200000000004</v>
      </c>
    </row>
    <row r="212" spans="1:10" ht="15.75" outlineLevel="1" x14ac:dyDescent="0.25">
      <c r="A212" s="60"/>
      <c r="B212" s="61"/>
      <c r="C212" s="61"/>
      <c r="D212" s="40" t="s">
        <v>62</v>
      </c>
      <c r="E212" s="26">
        <v>10095</v>
      </c>
      <c r="F212" s="26">
        <v>11191.3</v>
      </c>
      <c r="G212" s="26">
        <v>11191.3</v>
      </c>
      <c r="H212" s="26">
        <v>2579.3000000000002</v>
      </c>
      <c r="I212" s="27">
        <v>2579.3000000000002</v>
      </c>
      <c r="J212" s="45">
        <f t="shared" ref="J212:J240" si="153">SUM(E212:I212)</f>
        <v>37636.200000000004</v>
      </c>
    </row>
    <row r="213" spans="1:10" ht="15.75" outlineLevel="1" x14ac:dyDescent="0.25">
      <c r="A213" s="60"/>
      <c r="B213" s="61"/>
      <c r="C213" s="61"/>
      <c r="D213" s="40" t="s">
        <v>4</v>
      </c>
      <c r="E213" s="26">
        <v>0</v>
      </c>
      <c r="F213" s="26">
        <v>0</v>
      </c>
      <c r="G213" s="26">
        <v>0</v>
      </c>
      <c r="H213" s="26">
        <v>0</v>
      </c>
      <c r="I213" s="27">
        <v>0</v>
      </c>
      <c r="J213" s="45">
        <f t="shared" si="153"/>
        <v>0</v>
      </c>
    </row>
    <row r="214" spans="1:10" ht="15.75" outlineLevel="1" x14ac:dyDescent="0.25">
      <c r="A214" s="60"/>
      <c r="B214" s="61"/>
      <c r="C214" s="61"/>
      <c r="D214" s="40" t="s">
        <v>3</v>
      </c>
      <c r="E214" s="26">
        <v>192</v>
      </c>
      <c r="F214" s="26">
        <v>0</v>
      </c>
      <c r="G214" s="26">
        <v>0</v>
      </c>
      <c r="H214" s="26">
        <v>0</v>
      </c>
      <c r="I214" s="27">
        <v>0</v>
      </c>
      <c r="J214" s="45">
        <f t="shared" si="153"/>
        <v>192</v>
      </c>
    </row>
    <row r="215" spans="1:10" ht="15.75" outlineLevel="1" x14ac:dyDescent="0.25">
      <c r="A215" s="60"/>
      <c r="B215" s="61"/>
      <c r="C215" s="61"/>
      <c r="D215" s="40" t="s">
        <v>2</v>
      </c>
      <c r="E215" s="26">
        <v>0</v>
      </c>
      <c r="F215" s="26">
        <v>0</v>
      </c>
      <c r="G215" s="26">
        <v>0</v>
      </c>
      <c r="H215" s="26">
        <v>0</v>
      </c>
      <c r="I215" s="27">
        <v>0</v>
      </c>
      <c r="J215" s="45">
        <f t="shared" si="153"/>
        <v>0</v>
      </c>
    </row>
    <row r="216" spans="1:10" ht="15.75" outlineLevel="1" x14ac:dyDescent="0.25">
      <c r="A216" s="60" t="s">
        <v>12</v>
      </c>
      <c r="B216" s="61" t="s">
        <v>69</v>
      </c>
      <c r="C216" s="61" t="s">
        <v>64</v>
      </c>
      <c r="D216" s="40" t="s">
        <v>5</v>
      </c>
      <c r="E216" s="42">
        <f>SUM(E217:E220)</f>
        <v>15840.4</v>
      </c>
      <c r="F216" s="42">
        <f t="shared" ref="F216" si="154">SUM(F217:F220)</f>
        <v>16070.2</v>
      </c>
      <c r="G216" s="42">
        <f t="shared" ref="G216" si="155">SUM(G217:G220)</f>
        <v>16070.2</v>
      </c>
      <c r="H216" s="42">
        <f t="shared" ref="H216" si="156">SUM(H217:H220)</f>
        <v>10491</v>
      </c>
      <c r="I216" s="42">
        <f t="shared" ref="I216" si="157">SUM(I217:I220)</f>
        <v>10491</v>
      </c>
      <c r="J216" s="45">
        <f t="shared" si="153"/>
        <v>68962.8</v>
      </c>
    </row>
    <row r="217" spans="1:10" ht="15.75" outlineLevel="1" x14ac:dyDescent="0.25">
      <c r="A217" s="60"/>
      <c r="B217" s="61"/>
      <c r="C217" s="61"/>
      <c r="D217" s="40" t="s">
        <v>62</v>
      </c>
      <c r="E217" s="26">
        <v>15840.4</v>
      </c>
      <c r="F217" s="26">
        <v>16070.2</v>
      </c>
      <c r="G217" s="26">
        <v>16070.2</v>
      </c>
      <c r="H217" s="26">
        <v>10491</v>
      </c>
      <c r="I217" s="27">
        <v>10491</v>
      </c>
      <c r="J217" s="45">
        <f t="shared" si="153"/>
        <v>68962.8</v>
      </c>
    </row>
    <row r="218" spans="1:10" ht="15.75" outlineLevel="1" x14ac:dyDescent="0.25">
      <c r="A218" s="60"/>
      <c r="B218" s="61"/>
      <c r="C218" s="61"/>
      <c r="D218" s="40" t="s">
        <v>62</v>
      </c>
      <c r="E218" s="26">
        <v>0</v>
      </c>
      <c r="F218" s="26">
        <v>0</v>
      </c>
      <c r="G218" s="26">
        <v>0</v>
      </c>
      <c r="H218" s="26">
        <v>0</v>
      </c>
      <c r="I218" s="27">
        <v>0</v>
      </c>
      <c r="J218" s="45">
        <f t="shared" si="153"/>
        <v>0</v>
      </c>
    </row>
    <row r="219" spans="1:10" ht="15.75" outlineLevel="1" x14ac:dyDescent="0.25">
      <c r="A219" s="60"/>
      <c r="B219" s="61"/>
      <c r="C219" s="61"/>
      <c r="D219" s="40" t="s">
        <v>3</v>
      </c>
      <c r="E219" s="26">
        <v>0</v>
      </c>
      <c r="F219" s="26">
        <v>0</v>
      </c>
      <c r="G219" s="26">
        <v>0</v>
      </c>
      <c r="H219" s="26">
        <v>0</v>
      </c>
      <c r="I219" s="27">
        <v>0</v>
      </c>
      <c r="J219" s="45">
        <f t="shared" si="153"/>
        <v>0</v>
      </c>
    </row>
    <row r="220" spans="1:10" ht="15.75" outlineLevel="1" x14ac:dyDescent="0.25">
      <c r="A220" s="60"/>
      <c r="B220" s="61"/>
      <c r="C220" s="61"/>
      <c r="D220" s="40" t="s">
        <v>2</v>
      </c>
      <c r="E220" s="26">
        <v>0</v>
      </c>
      <c r="F220" s="26">
        <v>0</v>
      </c>
      <c r="G220" s="26">
        <v>0</v>
      </c>
      <c r="H220" s="26">
        <v>0</v>
      </c>
      <c r="I220" s="27">
        <v>0</v>
      </c>
      <c r="J220" s="45">
        <f t="shared" si="153"/>
        <v>0</v>
      </c>
    </row>
    <row r="221" spans="1:10" ht="15.75" outlineLevel="1" x14ac:dyDescent="0.25">
      <c r="A221" s="60" t="s">
        <v>11</v>
      </c>
      <c r="B221" s="61" t="s">
        <v>10</v>
      </c>
      <c r="C221" s="61" t="s">
        <v>64</v>
      </c>
      <c r="D221" s="40" t="s">
        <v>5</v>
      </c>
      <c r="E221" s="42">
        <f>SUM(E222:E225)</f>
        <v>0</v>
      </c>
      <c r="F221" s="42">
        <f t="shared" ref="F221" si="158">SUM(F222:F225)</f>
        <v>0</v>
      </c>
      <c r="G221" s="42">
        <f t="shared" ref="G221" si="159">SUM(G222:G225)</f>
        <v>0</v>
      </c>
      <c r="H221" s="42">
        <f t="shared" ref="H221" si="160">SUM(H222:H225)</f>
        <v>0</v>
      </c>
      <c r="I221" s="42">
        <f t="shared" ref="I221" si="161">SUM(I222:I225)</f>
        <v>0</v>
      </c>
      <c r="J221" s="45">
        <f t="shared" si="153"/>
        <v>0</v>
      </c>
    </row>
    <row r="222" spans="1:10" ht="15.75" outlineLevel="1" x14ac:dyDescent="0.25">
      <c r="A222" s="60"/>
      <c r="B222" s="61"/>
      <c r="C222" s="61"/>
      <c r="D222" s="40" t="s">
        <v>62</v>
      </c>
      <c r="E222" s="26">
        <v>0</v>
      </c>
      <c r="F222" s="26">
        <v>0</v>
      </c>
      <c r="G222" s="26">
        <v>0</v>
      </c>
      <c r="H222" s="26">
        <v>0</v>
      </c>
      <c r="I222" s="27">
        <v>0</v>
      </c>
      <c r="J222" s="45">
        <f t="shared" si="153"/>
        <v>0</v>
      </c>
    </row>
    <row r="223" spans="1:10" ht="15.75" outlineLevel="1" x14ac:dyDescent="0.25">
      <c r="A223" s="60"/>
      <c r="B223" s="61"/>
      <c r="C223" s="61"/>
      <c r="D223" s="40" t="s">
        <v>4</v>
      </c>
      <c r="E223" s="26">
        <v>0</v>
      </c>
      <c r="F223" s="26">
        <v>0</v>
      </c>
      <c r="G223" s="26">
        <v>0</v>
      </c>
      <c r="H223" s="26">
        <v>0</v>
      </c>
      <c r="I223" s="27">
        <v>0</v>
      </c>
      <c r="J223" s="45">
        <f t="shared" si="153"/>
        <v>0</v>
      </c>
    </row>
    <row r="224" spans="1:10" ht="15.75" outlineLevel="1" x14ac:dyDescent="0.25">
      <c r="A224" s="60"/>
      <c r="B224" s="61"/>
      <c r="C224" s="61"/>
      <c r="D224" s="40" t="s">
        <v>3</v>
      </c>
      <c r="E224" s="26">
        <v>0</v>
      </c>
      <c r="F224" s="26">
        <v>0</v>
      </c>
      <c r="G224" s="26">
        <v>0</v>
      </c>
      <c r="H224" s="26">
        <v>0</v>
      </c>
      <c r="I224" s="27">
        <v>0</v>
      </c>
      <c r="J224" s="45">
        <f t="shared" si="153"/>
        <v>0</v>
      </c>
    </row>
    <row r="225" spans="1:10" ht="15.75" outlineLevel="1" x14ac:dyDescent="0.25">
      <c r="A225" s="60"/>
      <c r="B225" s="61"/>
      <c r="C225" s="61"/>
      <c r="D225" s="40" t="s">
        <v>2</v>
      </c>
      <c r="E225" s="26">
        <v>0</v>
      </c>
      <c r="F225" s="26">
        <v>0</v>
      </c>
      <c r="G225" s="26">
        <v>0</v>
      </c>
      <c r="H225" s="26">
        <v>0</v>
      </c>
      <c r="I225" s="27">
        <v>0</v>
      </c>
      <c r="J225" s="45">
        <f t="shared" si="153"/>
        <v>0</v>
      </c>
    </row>
    <row r="226" spans="1:10" ht="15.75" outlineLevel="1" x14ac:dyDescent="0.25">
      <c r="A226" s="60" t="s">
        <v>71</v>
      </c>
      <c r="B226" s="61" t="s">
        <v>9</v>
      </c>
      <c r="C226" s="61" t="s">
        <v>64</v>
      </c>
      <c r="D226" s="40" t="s">
        <v>5</v>
      </c>
      <c r="E226" s="42">
        <f>SUM(E227:E230)</f>
        <v>0</v>
      </c>
      <c r="F226" s="42">
        <f t="shared" ref="F226" si="162">SUM(F227:F230)</f>
        <v>0</v>
      </c>
      <c r="G226" s="42">
        <f t="shared" ref="G226" si="163">SUM(G227:G230)</f>
        <v>0</v>
      </c>
      <c r="H226" s="42">
        <f t="shared" ref="H226" si="164">SUM(H227:H230)</f>
        <v>9854.4</v>
      </c>
      <c r="I226" s="42">
        <f t="shared" ref="I226" si="165">SUM(I227:I230)</f>
        <v>9854.4</v>
      </c>
      <c r="J226" s="45">
        <f t="shared" si="153"/>
        <v>19708.8</v>
      </c>
    </row>
    <row r="227" spans="1:10" ht="15.75" outlineLevel="1" x14ac:dyDescent="0.25">
      <c r="A227" s="60"/>
      <c r="B227" s="61"/>
      <c r="C227" s="61"/>
      <c r="D227" s="40" t="s">
        <v>62</v>
      </c>
      <c r="E227" s="26">
        <v>0</v>
      </c>
      <c r="F227" s="26">
        <v>0</v>
      </c>
      <c r="G227" s="26">
        <v>0</v>
      </c>
      <c r="H227" s="26">
        <v>9854.4</v>
      </c>
      <c r="I227" s="27">
        <v>9854.4</v>
      </c>
      <c r="J227" s="45">
        <f t="shared" si="153"/>
        <v>19708.8</v>
      </c>
    </row>
    <row r="228" spans="1:10" ht="15.75" outlineLevel="1" x14ac:dyDescent="0.25">
      <c r="A228" s="60"/>
      <c r="B228" s="61"/>
      <c r="C228" s="61"/>
      <c r="D228" s="40" t="s">
        <v>4</v>
      </c>
      <c r="E228" s="26">
        <v>0</v>
      </c>
      <c r="F228" s="26">
        <v>0</v>
      </c>
      <c r="G228" s="26">
        <v>0</v>
      </c>
      <c r="H228" s="26">
        <v>0</v>
      </c>
      <c r="I228" s="27">
        <v>0</v>
      </c>
      <c r="J228" s="45">
        <f t="shared" si="153"/>
        <v>0</v>
      </c>
    </row>
    <row r="229" spans="1:10" ht="15.75" outlineLevel="1" x14ac:dyDescent="0.25">
      <c r="A229" s="60"/>
      <c r="B229" s="61"/>
      <c r="C229" s="61"/>
      <c r="D229" s="40" t="s">
        <v>3</v>
      </c>
      <c r="E229" s="26">
        <v>0</v>
      </c>
      <c r="F229" s="26">
        <v>0</v>
      </c>
      <c r="G229" s="26">
        <v>0</v>
      </c>
      <c r="H229" s="26">
        <v>0</v>
      </c>
      <c r="I229" s="27">
        <v>0</v>
      </c>
      <c r="J229" s="45">
        <f t="shared" si="153"/>
        <v>0</v>
      </c>
    </row>
    <row r="230" spans="1:10" ht="15.75" outlineLevel="1" x14ac:dyDescent="0.25">
      <c r="A230" s="60"/>
      <c r="B230" s="61"/>
      <c r="C230" s="61"/>
      <c r="D230" s="40" t="s">
        <v>2</v>
      </c>
      <c r="E230" s="26">
        <v>0</v>
      </c>
      <c r="F230" s="26">
        <v>0</v>
      </c>
      <c r="G230" s="26">
        <v>0</v>
      </c>
      <c r="H230" s="26">
        <v>0</v>
      </c>
      <c r="I230" s="27">
        <v>0</v>
      </c>
      <c r="J230" s="45">
        <f t="shared" si="153"/>
        <v>0</v>
      </c>
    </row>
    <row r="231" spans="1:10" ht="18.75" customHeight="1" outlineLevel="1" x14ac:dyDescent="0.25">
      <c r="A231" s="60" t="s">
        <v>70</v>
      </c>
      <c r="B231" s="61" t="s">
        <v>89</v>
      </c>
      <c r="C231" s="61" t="s">
        <v>64</v>
      </c>
      <c r="D231" s="40" t="s">
        <v>5</v>
      </c>
      <c r="E231" s="42">
        <f>SUM(E232:E235)</f>
        <v>647.6</v>
      </c>
      <c r="F231" s="42">
        <f t="shared" ref="F231" si="166">SUM(F232:F235)</f>
        <v>2094.4</v>
      </c>
      <c r="G231" s="42">
        <f t="shared" ref="G231" si="167">SUM(G232:G235)</f>
        <v>2094.4</v>
      </c>
      <c r="H231" s="42">
        <f t="shared" ref="H231" si="168">SUM(H232:H235)</f>
        <v>0</v>
      </c>
      <c r="I231" s="42">
        <f t="shared" ref="I231" si="169">SUM(I232:I235)</f>
        <v>0</v>
      </c>
      <c r="J231" s="45">
        <f t="shared" si="153"/>
        <v>4836.3999999999996</v>
      </c>
    </row>
    <row r="232" spans="1:10" ht="15.75" outlineLevel="1" x14ac:dyDescent="0.25">
      <c r="A232" s="60"/>
      <c r="B232" s="61"/>
      <c r="C232" s="61"/>
      <c r="D232" s="40" t="s">
        <v>62</v>
      </c>
      <c r="E232" s="26">
        <v>6.5</v>
      </c>
      <c r="F232" s="26">
        <v>20.9</v>
      </c>
      <c r="G232" s="26">
        <v>20.9</v>
      </c>
      <c r="H232" s="26">
        <v>0</v>
      </c>
      <c r="I232" s="27">
        <v>0</v>
      </c>
      <c r="J232" s="45">
        <f t="shared" si="153"/>
        <v>48.3</v>
      </c>
    </row>
    <row r="233" spans="1:10" ht="18" customHeight="1" outlineLevel="1" x14ac:dyDescent="0.25">
      <c r="A233" s="60"/>
      <c r="B233" s="61"/>
      <c r="C233" s="61"/>
      <c r="D233" s="40" t="s">
        <v>4</v>
      </c>
      <c r="E233" s="26">
        <v>0</v>
      </c>
      <c r="F233" s="26">
        <v>0</v>
      </c>
      <c r="G233" s="26">
        <v>0</v>
      </c>
      <c r="H233" s="26">
        <v>0</v>
      </c>
      <c r="I233" s="27">
        <v>0</v>
      </c>
      <c r="J233" s="45">
        <f t="shared" si="153"/>
        <v>0</v>
      </c>
    </row>
    <row r="234" spans="1:10" ht="18" customHeight="1" outlineLevel="1" x14ac:dyDescent="0.25">
      <c r="A234" s="60"/>
      <c r="B234" s="61"/>
      <c r="C234" s="61"/>
      <c r="D234" s="40" t="s">
        <v>3</v>
      </c>
      <c r="E234" s="26">
        <v>641.1</v>
      </c>
      <c r="F234" s="26">
        <v>2073.5</v>
      </c>
      <c r="G234" s="26">
        <v>2073.5</v>
      </c>
      <c r="H234" s="26">
        <v>0</v>
      </c>
      <c r="I234" s="27">
        <v>0</v>
      </c>
      <c r="J234" s="45">
        <f t="shared" si="153"/>
        <v>4788.1000000000004</v>
      </c>
    </row>
    <row r="235" spans="1:10" ht="30.75" customHeight="1" outlineLevel="1" x14ac:dyDescent="0.25">
      <c r="A235" s="60"/>
      <c r="B235" s="61"/>
      <c r="C235" s="61"/>
      <c r="D235" s="40" t="s">
        <v>2</v>
      </c>
      <c r="E235" s="26">
        <v>0</v>
      </c>
      <c r="F235" s="26">
        <v>0</v>
      </c>
      <c r="G235" s="26">
        <v>0</v>
      </c>
      <c r="H235" s="26">
        <v>0</v>
      </c>
      <c r="I235" s="27">
        <v>0</v>
      </c>
      <c r="J235" s="45">
        <f t="shared" si="153"/>
        <v>0</v>
      </c>
    </row>
    <row r="236" spans="1:10" s="22" customFormat="1" ht="15.75" outlineLevel="1" x14ac:dyDescent="0.25">
      <c r="A236" s="60" t="s">
        <v>78</v>
      </c>
      <c r="B236" s="61" t="s">
        <v>67</v>
      </c>
      <c r="C236" s="61" t="s">
        <v>64</v>
      </c>
      <c r="D236" s="40" t="s">
        <v>5</v>
      </c>
      <c r="E236" s="42">
        <f>SUM(E237:E240)</f>
        <v>6482.0000000000009</v>
      </c>
      <c r="F236" s="42">
        <f t="shared" ref="F236" si="170">SUM(F237:F240)</f>
        <v>0</v>
      </c>
      <c r="G236" s="42">
        <f t="shared" ref="G236" si="171">SUM(G237:G240)</f>
        <v>0</v>
      </c>
      <c r="H236" s="42">
        <f t="shared" ref="H236" si="172">SUM(H237:H240)</f>
        <v>0</v>
      </c>
      <c r="I236" s="42">
        <f t="shared" ref="I236" si="173">SUM(I237:I240)</f>
        <v>0</v>
      </c>
      <c r="J236" s="45">
        <f t="shared" si="153"/>
        <v>6482.0000000000009</v>
      </c>
    </row>
    <row r="237" spans="1:10" s="22" customFormat="1" ht="15.75" outlineLevel="1" x14ac:dyDescent="0.25">
      <c r="A237" s="60"/>
      <c r="B237" s="61"/>
      <c r="C237" s="61"/>
      <c r="D237" s="40" t="s">
        <v>62</v>
      </c>
      <c r="E237" s="26">
        <v>0.6</v>
      </c>
      <c r="F237" s="26">
        <v>0</v>
      </c>
      <c r="G237" s="26">
        <v>0</v>
      </c>
      <c r="H237" s="26">
        <v>0</v>
      </c>
      <c r="I237" s="27">
        <v>0</v>
      </c>
      <c r="J237" s="45">
        <f t="shared" si="153"/>
        <v>0.6</v>
      </c>
    </row>
    <row r="238" spans="1:10" s="22" customFormat="1" ht="15.75" outlineLevel="1" x14ac:dyDescent="0.25">
      <c r="A238" s="60"/>
      <c r="B238" s="61"/>
      <c r="C238" s="61"/>
      <c r="D238" s="40" t="s">
        <v>4</v>
      </c>
      <c r="E238" s="26">
        <f>5.1+6316.9-99.9</f>
        <v>6222.1</v>
      </c>
      <c r="F238" s="26">
        <v>0</v>
      </c>
      <c r="G238" s="26">
        <v>0</v>
      </c>
      <c r="H238" s="26">
        <v>0</v>
      </c>
      <c r="I238" s="27">
        <v>0</v>
      </c>
      <c r="J238" s="45">
        <f t="shared" si="153"/>
        <v>6222.1</v>
      </c>
    </row>
    <row r="239" spans="1:10" s="22" customFormat="1" ht="15.75" outlineLevel="1" x14ac:dyDescent="0.25">
      <c r="A239" s="60"/>
      <c r="B239" s="61"/>
      <c r="C239" s="61"/>
      <c r="D239" s="40" t="s">
        <v>3</v>
      </c>
      <c r="E239" s="26">
        <v>259.3</v>
      </c>
      <c r="F239" s="26">
        <v>0</v>
      </c>
      <c r="G239" s="26">
        <v>0</v>
      </c>
      <c r="H239" s="26">
        <v>0</v>
      </c>
      <c r="I239" s="27">
        <v>0</v>
      </c>
      <c r="J239" s="45">
        <f t="shared" si="153"/>
        <v>259.3</v>
      </c>
    </row>
    <row r="240" spans="1:10" s="22" customFormat="1" ht="152.25" customHeight="1" outlineLevel="1" x14ac:dyDescent="0.25">
      <c r="A240" s="60"/>
      <c r="B240" s="61"/>
      <c r="C240" s="61"/>
      <c r="D240" s="40" t="s">
        <v>2</v>
      </c>
      <c r="E240" s="26">
        <v>0</v>
      </c>
      <c r="F240" s="26">
        <v>0</v>
      </c>
      <c r="G240" s="26">
        <v>0</v>
      </c>
      <c r="H240" s="26">
        <v>0</v>
      </c>
      <c r="I240" s="27">
        <v>0</v>
      </c>
      <c r="J240" s="45">
        <f t="shared" si="153"/>
        <v>0</v>
      </c>
    </row>
    <row r="241" spans="1:10" ht="15.75" x14ac:dyDescent="0.25">
      <c r="A241" s="62" t="s">
        <v>8</v>
      </c>
      <c r="B241" s="62"/>
      <c r="C241" s="63" t="s">
        <v>64</v>
      </c>
      <c r="D241" s="15" t="s">
        <v>5</v>
      </c>
      <c r="E241" s="16">
        <f t="shared" ref="E241:I241" si="174">SUM(E242:E245)</f>
        <v>33257</v>
      </c>
      <c r="F241" s="16">
        <f t="shared" si="174"/>
        <v>29355.9</v>
      </c>
      <c r="G241" s="16">
        <f t="shared" si="174"/>
        <v>29355.9</v>
      </c>
      <c r="H241" s="16">
        <f t="shared" si="174"/>
        <v>22924.699999999997</v>
      </c>
      <c r="I241" s="16">
        <f t="shared" si="174"/>
        <v>22924.699999999997</v>
      </c>
      <c r="J241" s="16">
        <f t="shared" ref="J241:J245" si="175">SUM(E241:I241)</f>
        <v>137818.20000000001</v>
      </c>
    </row>
    <row r="242" spans="1:10" ht="15.75" x14ac:dyDescent="0.25">
      <c r="A242" s="62"/>
      <c r="B242" s="62"/>
      <c r="C242" s="63"/>
      <c r="D242" s="15" t="s">
        <v>62</v>
      </c>
      <c r="E242" s="16">
        <f>E212+E217+E222+E227+E232+E237</f>
        <v>25942.5</v>
      </c>
      <c r="F242" s="16">
        <f>F212+F217+F222+F227+F232+F237</f>
        <v>27282.400000000001</v>
      </c>
      <c r="G242" s="16">
        <f>G212+G217+G222+G227+G232+G237</f>
        <v>27282.400000000001</v>
      </c>
      <c r="H242" s="16">
        <f>H212+H217+H222+H227+H232+H237</f>
        <v>22924.699999999997</v>
      </c>
      <c r="I242" s="16">
        <f>I212+I217+I222+I227+I232+I237</f>
        <v>22924.699999999997</v>
      </c>
      <c r="J242" s="16">
        <f t="shared" si="175"/>
        <v>126356.7</v>
      </c>
    </row>
    <row r="243" spans="1:10" ht="15.75" x14ac:dyDescent="0.25">
      <c r="A243" s="62"/>
      <c r="B243" s="62"/>
      <c r="C243" s="63"/>
      <c r="D243" s="15" t="s">
        <v>4</v>
      </c>
      <c r="E243" s="16">
        <f t="shared" ref="E243:I245" si="176">E213+E218+E223+E228+E233+E238</f>
        <v>6222.1</v>
      </c>
      <c r="F243" s="16">
        <f t="shared" si="176"/>
        <v>0</v>
      </c>
      <c r="G243" s="16">
        <f t="shared" si="176"/>
        <v>0</v>
      </c>
      <c r="H243" s="16">
        <f t="shared" si="176"/>
        <v>0</v>
      </c>
      <c r="I243" s="16">
        <f t="shared" si="176"/>
        <v>0</v>
      </c>
      <c r="J243" s="16">
        <f t="shared" si="175"/>
        <v>6222.1</v>
      </c>
    </row>
    <row r="244" spans="1:10" ht="15.75" x14ac:dyDescent="0.25">
      <c r="A244" s="62"/>
      <c r="B244" s="62"/>
      <c r="C244" s="63"/>
      <c r="D244" s="15" t="s">
        <v>3</v>
      </c>
      <c r="E244" s="16">
        <f>E214+E219+E224+E229+E234+E239</f>
        <v>1092.4000000000001</v>
      </c>
      <c r="F244" s="16">
        <f>F214+F219+F224+F229+F234+F239</f>
        <v>2073.5</v>
      </c>
      <c r="G244" s="16">
        <f>G214+G219+G224+G229+G234+G239</f>
        <v>2073.5</v>
      </c>
      <c r="H244" s="16">
        <f>H214+H219+H224+H229+H234+H239</f>
        <v>0</v>
      </c>
      <c r="I244" s="16">
        <f>I214+I219+I224+I229+I234+I239</f>
        <v>0</v>
      </c>
      <c r="J244" s="16">
        <f t="shared" si="175"/>
        <v>5239.3999999999996</v>
      </c>
    </row>
    <row r="245" spans="1:10" ht="15.75" x14ac:dyDescent="0.25">
      <c r="A245" s="62"/>
      <c r="B245" s="62"/>
      <c r="C245" s="63"/>
      <c r="D245" s="15" t="s">
        <v>2</v>
      </c>
      <c r="E245" s="16">
        <f t="shared" si="176"/>
        <v>0</v>
      </c>
      <c r="F245" s="16">
        <f t="shared" si="176"/>
        <v>0</v>
      </c>
      <c r="G245" s="16">
        <f t="shared" si="176"/>
        <v>0</v>
      </c>
      <c r="H245" s="16">
        <f t="shared" si="176"/>
        <v>0</v>
      </c>
      <c r="I245" s="16">
        <f t="shared" si="176"/>
        <v>0</v>
      </c>
      <c r="J245" s="16">
        <f t="shared" si="175"/>
        <v>0</v>
      </c>
    </row>
    <row r="246" spans="1:10" ht="15.75" x14ac:dyDescent="0.25">
      <c r="A246" s="64" t="s">
        <v>7</v>
      </c>
      <c r="B246" s="64"/>
      <c r="C246" s="65" t="s">
        <v>64</v>
      </c>
      <c r="D246" s="48" t="s">
        <v>5</v>
      </c>
      <c r="E246" s="49">
        <f>SUM(E247:E250)</f>
        <v>1077559.3799999999</v>
      </c>
      <c r="F246" s="49">
        <f t="shared" ref="F246" si="177">SUM(F247:F250)</f>
        <v>1093846.8</v>
      </c>
      <c r="G246" s="49">
        <f t="shared" ref="G246" si="178">SUM(G247:G250)</f>
        <v>1118659</v>
      </c>
      <c r="H246" s="49">
        <f t="shared" ref="H246" si="179">SUM(H247:H250)</f>
        <v>1001074.3</v>
      </c>
      <c r="I246" s="49">
        <f t="shared" ref="I246" si="180">SUM(I247:I250)</f>
        <v>1001074.3</v>
      </c>
      <c r="J246" s="50">
        <f>SUM(E246:I246)</f>
        <v>5292213.7799999993</v>
      </c>
    </row>
    <row r="247" spans="1:10" ht="15.75" x14ac:dyDescent="0.25">
      <c r="A247" s="64"/>
      <c r="B247" s="64"/>
      <c r="C247" s="65"/>
      <c r="D247" s="48" t="s">
        <v>62</v>
      </c>
      <c r="E247" s="50">
        <f>E196+E242</f>
        <v>321615.62999999995</v>
      </c>
      <c r="F247" s="50">
        <f>F196+F242</f>
        <v>303973.39999999997</v>
      </c>
      <c r="G247" s="50">
        <f>G196+G242</f>
        <v>295976.60000000003</v>
      </c>
      <c r="H247" s="50">
        <f>H196+H242</f>
        <v>278060.79999999999</v>
      </c>
      <c r="I247" s="50">
        <f>I196+I242</f>
        <v>278060.79999999999</v>
      </c>
      <c r="J247" s="50">
        <f t="shared" ref="J247:J260" si="181">SUM(E247:I247)</f>
        <v>1477687.23</v>
      </c>
    </row>
    <row r="248" spans="1:10" ht="15.75" x14ac:dyDescent="0.25">
      <c r="A248" s="64"/>
      <c r="B248" s="64"/>
      <c r="C248" s="65"/>
      <c r="D248" s="48" t="s">
        <v>4</v>
      </c>
      <c r="E248" s="50">
        <f t="shared" ref="E248:I250" si="182">E197+E243</f>
        <v>63459.3</v>
      </c>
      <c r="F248" s="50">
        <f t="shared" si="182"/>
        <v>60644.5</v>
      </c>
      <c r="G248" s="50">
        <f t="shared" si="182"/>
        <v>54194.7</v>
      </c>
      <c r="H248" s="50">
        <f t="shared" si="182"/>
        <v>60725.8</v>
      </c>
      <c r="I248" s="50">
        <f t="shared" si="182"/>
        <v>60725.8</v>
      </c>
      <c r="J248" s="50">
        <f t="shared" si="181"/>
        <v>299750.09999999998</v>
      </c>
    </row>
    <row r="249" spans="1:10" ht="15.75" x14ac:dyDescent="0.25">
      <c r="A249" s="64"/>
      <c r="B249" s="64"/>
      <c r="C249" s="65"/>
      <c r="D249" s="48" t="s">
        <v>3</v>
      </c>
      <c r="E249" s="50">
        <f t="shared" si="182"/>
        <v>692484.45000000007</v>
      </c>
      <c r="F249" s="50">
        <f t="shared" si="182"/>
        <v>729228.9</v>
      </c>
      <c r="G249" s="50">
        <f t="shared" si="182"/>
        <v>768487.7</v>
      </c>
      <c r="H249" s="50">
        <f t="shared" si="182"/>
        <v>662287.70000000007</v>
      </c>
      <c r="I249" s="50">
        <f t="shared" si="182"/>
        <v>662287.70000000007</v>
      </c>
      <c r="J249" s="50">
        <f t="shared" si="181"/>
        <v>3514776.45</v>
      </c>
    </row>
    <row r="250" spans="1:10" ht="15.75" x14ac:dyDescent="0.25">
      <c r="A250" s="64"/>
      <c r="B250" s="64"/>
      <c r="C250" s="65"/>
      <c r="D250" s="48" t="s">
        <v>2</v>
      </c>
      <c r="E250" s="50">
        <f t="shared" si="182"/>
        <v>0</v>
      </c>
      <c r="F250" s="50">
        <f t="shared" si="182"/>
        <v>0</v>
      </c>
      <c r="G250" s="50">
        <f t="shared" si="182"/>
        <v>0</v>
      </c>
      <c r="H250" s="50">
        <f t="shared" si="182"/>
        <v>0</v>
      </c>
      <c r="I250" s="50">
        <f t="shared" si="182"/>
        <v>0</v>
      </c>
      <c r="J250" s="50">
        <f t="shared" si="181"/>
        <v>0</v>
      </c>
    </row>
    <row r="251" spans="1:10" ht="15.75" x14ac:dyDescent="0.25">
      <c r="A251" s="64"/>
      <c r="B251" s="64"/>
      <c r="C251" s="65" t="s">
        <v>65</v>
      </c>
      <c r="D251" s="48" t="s">
        <v>5</v>
      </c>
      <c r="E251" s="49">
        <f>SUM(E252:E255)</f>
        <v>352</v>
      </c>
      <c r="F251" s="49">
        <f t="shared" ref="F251" si="183">SUM(F252:F255)</f>
        <v>352</v>
      </c>
      <c r="G251" s="49">
        <f t="shared" ref="G251" si="184">SUM(G252:G255)</f>
        <v>352</v>
      </c>
      <c r="H251" s="49">
        <f t="shared" ref="H251" si="185">SUM(H252:H255)</f>
        <v>352</v>
      </c>
      <c r="I251" s="49">
        <f t="shared" ref="I251" si="186">SUM(I252:I255)</f>
        <v>352</v>
      </c>
      <c r="J251" s="50">
        <f t="shared" si="181"/>
        <v>1760</v>
      </c>
    </row>
    <row r="252" spans="1:10" ht="15.75" x14ac:dyDescent="0.25">
      <c r="A252" s="64"/>
      <c r="B252" s="64"/>
      <c r="C252" s="65"/>
      <c r="D252" s="48" t="s">
        <v>62</v>
      </c>
      <c r="E252" s="50">
        <f>E201</f>
        <v>352</v>
      </c>
      <c r="F252" s="50">
        <f>F201</f>
        <v>352</v>
      </c>
      <c r="G252" s="50">
        <f>G201</f>
        <v>352</v>
      </c>
      <c r="H252" s="50">
        <f>H201</f>
        <v>352</v>
      </c>
      <c r="I252" s="50">
        <f>I201</f>
        <v>352</v>
      </c>
      <c r="J252" s="50">
        <f t="shared" si="181"/>
        <v>1760</v>
      </c>
    </row>
    <row r="253" spans="1:10" ht="15.75" x14ac:dyDescent="0.25">
      <c r="A253" s="64"/>
      <c r="B253" s="64"/>
      <c r="C253" s="65"/>
      <c r="D253" s="48" t="s">
        <v>4</v>
      </c>
      <c r="E253" s="50">
        <f t="shared" ref="E253:I255" si="187">E202</f>
        <v>0</v>
      </c>
      <c r="F253" s="50">
        <f t="shared" si="187"/>
        <v>0</v>
      </c>
      <c r="G253" s="50">
        <f>G202</f>
        <v>0</v>
      </c>
      <c r="H253" s="50">
        <f t="shared" si="187"/>
        <v>0</v>
      </c>
      <c r="I253" s="50">
        <f t="shared" si="187"/>
        <v>0</v>
      </c>
      <c r="J253" s="50">
        <f t="shared" si="181"/>
        <v>0</v>
      </c>
    </row>
    <row r="254" spans="1:10" ht="15.75" x14ac:dyDescent="0.25">
      <c r="A254" s="64"/>
      <c r="B254" s="64"/>
      <c r="C254" s="65"/>
      <c r="D254" s="48" t="s">
        <v>3</v>
      </c>
      <c r="E254" s="50">
        <f t="shared" si="187"/>
        <v>0</v>
      </c>
      <c r="F254" s="50">
        <f t="shared" si="187"/>
        <v>0</v>
      </c>
      <c r="G254" s="50">
        <f t="shared" si="187"/>
        <v>0</v>
      </c>
      <c r="H254" s="50">
        <f t="shared" si="187"/>
        <v>0</v>
      </c>
      <c r="I254" s="50">
        <f t="shared" si="187"/>
        <v>0</v>
      </c>
      <c r="J254" s="50">
        <f t="shared" si="181"/>
        <v>0</v>
      </c>
    </row>
    <row r="255" spans="1:10" ht="15.75" x14ac:dyDescent="0.25">
      <c r="A255" s="64"/>
      <c r="B255" s="64"/>
      <c r="C255" s="65"/>
      <c r="D255" s="48" t="s">
        <v>2</v>
      </c>
      <c r="E255" s="50">
        <f t="shared" si="187"/>
        <v>0</v>
      </c>
      <c r="F255" s="50">
        <f t="shared" si="187"/>
        <v>0</v>
      </c>
      <c r="G255" s="50">
        <f t="shared" si="187"/>
        <v>0</v>
      </c>
      <c r="H255" s="50">
        <f t="shared" si="187"/>
        <v>0</v>
      </c>
      <c r="I255" s="50">
        <f t="shared" si="187"/>
        <v>0</v>
      </c>
      <c r="J255" s="50">
        <f t="shared" si="181"/>
        <v>0</v>
      </c>
    </row>
    <row r="256" spans="1:10" ht="15.75" x14ac:dyDescent="0.25">
      <c r="A256" s="64"/>
      <c r="B256" s="64"/>
      <c r="C256" s="65" t="s">
        <v>6</v>
      </c>
      <c r="D256" s="48" t="s">
        <v>5</v>
      </c>
      <c r="E256" s="49">
        <f>SUM(E257:E260)</f>
        <v>1077911.3799999999</v>
      </c>
      <c r="F256" s="49">
        <f t="shared" ref="F256" si="188">SUM(F257:F260)</f>
        <v>1094198.8</v>
      </c>
      <c r="G256" s="49">
        <f t="shared" ref="G256" si="189">SUM(G257:G260)</f>
        <v>1119011</v>
      </c>
      <c r="H256" s="49">
        <f t="shared" ref="H256" si="190">SUM(H257:H260)</f>
        <v>1001426.3</v>
      </c>
      <c r="I256" s="49">
        <f t="shared" ref="I256" si="191">SUM(I257:I260)</f>
        <v>1001426.3</v>
      </c>
      <c r="J256" s="50">
        <f t="shared" si="181"/>
        <v>5293973.7799999993</v>
      </c>
    </row>
    <row r="257" spans="1:10" ht="15.75" x14ac:dyDescent="0.25">
      <c r="A257" s="64"/>
      <c r="B257" s="64"/>
      <c r="C257" s="65"/>
      <c r="D257" s="48" t="s">
        <v>62</v>
      </c>
      <c r="E257" s="50">
        <f>E247+E252</f>
        <v>321967.62999999995</v>
      </c>
      <c r="F257" s="50">
        <f>F247+F252</f>
        <v>304325.39999999997</v>
      </c>
      <c r="G257" s="50">
        <f>G247+G252</f>
        <v>296328.60000000003</v>
      </c>
      <c r="H257" s="50">
        <f>H247+H252</f>
        <v>278412.79999999999</v>
      </c>
      <c r="I257" s="50">
        <f>I247+I252</f>
        <v>278412.79999999999</v>
      </c>
      <c r="J257" s="50">
        <f t="shared" si="181"/>
        <v>1479447.23</v>
      </c>
    </row>
    <row r="258" spans="1:10" ht="15.75" x14ac:dyDescent="0.25">
      <c r="A258" s="64"/>
      <c r="B258" s="64"/>
      <c r="C258" s="65"/>
      <c r="D258" s="48" t="s">
        <v>4</v>
      </c>
      <c r="E258" s="50">
        <f t="shared" ref="E258:I260" si="192">E248+E253</f>
        <v>63459.3</v>
      </c>
      <c r="F258" s="50">
        <f t="shared" si="192"/>
        <v>60644.5</v>
      </c>
      <c r="G258" s="50">
        <f t="shared" si="192"/>
        <v>54194.7</v>
      </c>
      <c r="H258" s="50">
        <f t="shared" si="192"/>
        <v>60725.8</v>
      </c>
      <c r="I258" s="50">
        <f t="shared" si="192"/>
        <v>60725.8</v>
      </c>
      <c r="J258" s="50">
        <f t="shared" si="181"/>
        <v>299750.09999999998</v>
      </c>
    </row>
    <row r="259" spans="1:10" ht="15.75" x14ac:dyDescent="0.25">
      <c r="A259" s="64"/>
      <c r="B259" s="64"/>
      <c r="C259" s="65"/>
      <c r="D259" s="48" t="s">
        <v>3</v>
      </c>
      <c r="E259" s="50">
        <f t="shared" si="192"/>
        <v>692484.45000000007</v>
      </c>
      <c r="F259" s="50">
        <f t="shared" si="192"/>
        <v>729228.9</v>
      </c>
      <c r="G259" s="50">
        <f t="shared" si="192"/>
        <v>768487.7</v>
      </c>
      <c r="H259" s="50">
        <f t="shared" si="192"/>
        <v>662287.70000000007</v>
      </c>
      <c r="I259" s="50">
        <f>I249+I254</f>
        <v>662287.70000000007</v>
      </c>
      <c r="J259" s="50">
        <f t="shared" si="181"/>
        <v>3514776.45</v>
      </c>
    </row>
    <row r="260" spans="1:10" ht="15.75" x14ac:dyDescent="0.25">
      <c r="A260" s="64"/>
      <c r="B260" s="64"/>
      <c r="C260" s="65"/>
      <c r="D260" s="48" t="s">
        <v>2</v>
      </c>
      <c r="E260" s="50">
        <f t="shared" si="192"/>
        <v>0</v>
      </c>
      <c r="F260" s="50">
        <f t="shared" si="192"/>
        <v>0</v>
      </c>
      <c r="G260" s="50">
        <f t="shared" si="192"/>
        <v>0</v>
      </c>
      <c r="H260" s="50">
        <f t="shared" si="192"/>
        <v>0</v>
      </c>
      <c r="I260" s="50">
        <f t="shared" si="192"/>
        <v>0</v>
      </c>
      <c r="J260" s="50">
        <f t="shared" si="181"/>
        <v>0</v>
      </c>
    </row>
    <row r="261" spans="1:10" ht="5.25" customHeight="1" x14ac:dyDescent="0.25"/>
    <row r="262" spans="1:10" ht="16.5" x14ac:dyDescent="0.25">
      <c r="A262" s="1" t="s">
        <v>1</v>
      </c>
    </row>
    <row r="263" spans="1:10" ht="16.5" x14ac:dyDescent="0.25">
      <c r="A263" s="9" t="s">
        <v>84</v>
      </c>
    </row>
    <row r="264" spans="1:10" ht="15.75" x14ac:dyDescent="0.25">
      <c r="A264" s="10" t="s">
        <v>85</v>
      </c>
    </row>
    <row r="265" spans="1:10" ht="15.75" x14ac:dyDescent="0.25">
      <c r="A265" s="11" t="s">
        <v>86</v>
      </c>
      <c r="B265" s="12"/>
      <c r="C265" s="46"/>
      <c r="D265" s="12"/>
    </row>
    <row r="266" spans="1:10" ht="44.25" customHeight="1" x14ac:dyDescent="0.25">
      <c r="A266" s="59" t="s">
        <v>87</v>
      </c>
      <c r="B266" s="59"/>
      <c r="C266" s="59"/>
      <c r="D266" s="59"/>
      <c r="E266" s="59"/>
      <c r="F266" s="59"/>
      <c r="G266" s="59"/>
      <c r="H266" s="59"/>
      <c r="I266" s="59"/>
      <c r="J266" s="19" t="s">
        <v>0</v>
      </c>
    </row>
    <row r="267" spans="1:10" ht="15.75" x14ac:dyDescent="0.25">
      <c r="A267" s="31"/>
      <c r="B267" s="32"/>
      <c r="C267" s="47"/>
      <c r="D267" s="32"/>
      <c r="E267" s="33"/>
      <c r="F267" s="33"/>
      <c r="G267" s="33"/>
      <c r="H267" s="33"/>
      <c r="I267" s="34"/>
      <c r="J267" s="19"/>
    </row>
    <row r="268" spans="1:10" x14ac:dyDescent="0.25">
      <c r="A268" s="35"/>
      <c r="B268" s="36"/>
      <c r="C268" s="36" t="s">
        <v>77</v>
      </c>
      <c r="D268" s="37"/>
      <c r="E268" s="38">
        <f t="shared" ref="E268:J268" si="193">E256-E236-E231-E226-E221-E216-E211-E150-E145-E135-E130-E125-E120-E115-E110-E105-E100-E95-E90-E75-E70-E65-E60-E55-E40-E35-E30-E25-E20-E15-E10</f>
        <v>1722.7999999998719</v>
      </c>
      <c r="F268" s="38">
        <f t="shared" si="193"/>
        <v>0</v>
      </c>
      <c r="G268" s="38">
        <f t="shared" si="193"/>
        <v>0</v>
      </c>
      <c r="H268" s="38">
        <f t="shared" si="193"/>
        <v>0</v>
      </c>
      <c r="I268" s="38">
        <f t="shared" si="193"/>
        <v>0</v>
      </c>
      <c r="J268" s="38">
        <f t="shared" si="193"/>
        <v>1722.7999999988824</v>
      </c>
    </row>
    <row r="269" spans="1:10" x14ac:dyDescent="0.25">
      <c r="A269" s="35"/>
      <c r="B269" s="36"/>
      <c r="C269" s="36"/>
      <c r="D269" s="37"/>
      <c r="E269" s="39"/>
      <c r="F269" s="38"/>
      <c r="G269" s="39"/>
      <c r="H269" s="39"/>
      <c r="I269" s="19"/>
      <c r="J269" s="19"/>
    </row>
    <row r="270" spans="1:10" x14ac:dyDescent="0.25">
      <c r="A270" s="35"/>
      <c r="B270" s="36"/>
      <c r="C270" s="36"/>
      <c r="D270" s="37"/>
      <c r="E270" s="39"/>
      <c r="F270" s="38"/>
      <c r="G270" s="39"/>
      <c r="H270" s="39"/>
      <c r="I270" s="19"/>
      <c r="J270" s="19"/>
    </row>
    <row r="271" spans="1:10" x14ac:dyDescent="0.25">
      <c r="A271" s="35"/>
      <c r="B271" s="36"/>
      <c r="C271" s="36"/>
      <c r="D271" s="37"/>
      <c r="E271" s="39"/>
      <c r="F271" s="39"/>
      <c r="G271" s="39"/>
      <c r="H271" s="39"/>
      <c r="I271" s="19"/>
      <c r="J271" s="19"/>
    </row>
    <row r="272" spans="1:10" x14ac:dyDescent="0.25">
      <c r="A272" s="35"/>
      <c r="B272" s="36"/>
      <c r="C272" s="36"/>
      <c r="D272" s="37"/>
      <c r="E272" s="39"/>
      <c r="F272" s="39"/>
      <c r="G272" s="39"/>
      <c r="H272" s="39"/>
      <c r="I272" s="19"/>
      <c r="J272" s="19"/>
    </row>
    <row r="273" spans="1:10" x14ac:dyDescent="0.25">
      <c r="A273" s="35"/>
      <c r="B273" s="36"/>
      <c r="C273" s="36"/>
      <c r="D273" s="37"/>
      <c r="E273" s="39"/>
      <c r="F273" s="39"/>
      <c r="G273" s="39"/>
      <c r="H273" s="39"/>
      <c r="I273" s="19"/>
      <c r="J273" s="19"/>
    </row>
    <row r="274" spans="1:10" x14ac:dyDescent="0.25">
      <c r="A274" s="35"/>
      <c r="B274" s="36"/>
      <c r="C274" s="36"/>
      <c r="D274" s="37"/>
      <c r="E274" s="39"/>
      <c r="F274" s="39"/>
      <c r="G274" s="39"/>
      <c r="H274" s="39"/>
      <c r="I274" s="19"/>
      <c r="J274" s="19"/>
    </row>
    <row r="275" spans="1:10" x14ac:dyDescent="0.25">
      <c r="A275" s="35"/>
      <c r="B275" s="36"/>
      <c r="C275" s="36"/>
      <c r="D275" s="37"/>
      <c r="E275" s="39"/>
      <c r="F275" s="39"/>
      <c r="G275" s="39"/>
      <c r="H275" s="39"/>
      <c r="I275" s="19"/>
      <c r="J275" s="19"/>
    </row>
    <row r="276" spans="1:10" x14ac:dyDescent="0.25">
      <c r="A276" s="35"/>
      <c r="B276" s="36"/>
      <c r="C276" s="36"/>
      <c r="D276" s="37"/>
      <c r="E276" s="39"/>
      <c r="F276" s="39"/>
      <c r="G276" s="39"/>
      <c r="H276" s="39"/>
      <c r="I276" s="19"/>
      <c r="J276" s="19"/>
    </row>
    <row r="277" spans="1:10" x14ac:dyDescent="0.25">
      <c r="A277" s="35"/>
      <c r="B277" s="36"/>
      <c r="C277" s="36"/>
      <c r="D277" s="37"/>
      <c r="E277" s="39"/>
      <c r="F277" s="39"/>
      <c r="G277" s="39"/>
      <c r="H277" s="39"/>
      <c r="I277" s="19"/>
      <c r="J277" s="19"/>
    </row>
    <row r="278" spans="1:10" x14ac:dyDescent="0.25">
      <c r="A278" s="35"/>
      <c r="B278" s="36"/>
      <c r="C278" s="36"/>
      <c r="D278" s="37"/>
      <c r="E278" s="39"/>
      <c r="F278" s="39"/>
      <c r="G278" s="39"/>
      <c r="H278" s="39"/>
      <c r="I278" s="19"/>
      <c r="J278" s="19"/>
    </row>
    <row r="279" spans="1:10" x14ac:dyDescent="0.25">
      <c r="A279" s="35"/>
      <c r="B279" s="36"/>
      <c r="C279" s="36"/>
      <c r="D279" s="37"/>
      <c r="E279" s="39"/>
      <c r="F279" s="39"/>
      <c r="G279" s="39"/>
      <c r="H279" s="39"/>
      <c r="I279" s="19"/>
      <c r="J279" s="19"/>
    </row>
    <row r="280" spans="1:10" x14ac:dyDescent="0.25">
      <c r="A280" s="35"/>
      <c r="B280" s="36"/>
      <c r="C280" s="36"/>
      <c r="D280" s="37"/>
      <c r="E280" s="39"/>
      <c r="F280" s="39"/>
      <c r="G280" s="39"/>
      <c r="H280" s="39"/>
      <c r="I280" s="19"/>
      <c r="J280" s="19"/>
    </row>
    <row r="281" spans="1:10" x14ac:dyDescent="0.25">
      <c r="A281" s="35"/>
      <c r="B281" s="36"/>
      <c r="C281" s="36"/>
      <c r="D281" s="37"/>
      <c r="E281" s="39"/>
      <c r="F281" s="39"/>
      <c r="G281" s="39"/>
      <c r="H281" s="39"/>
      <c r="I281" s="19"/>
      <c r="J281" s="19"/>
    </row>
    <row r="282" spans="1:10" x14ac:dyDescent="0.25">
      <c r="A282" s="35"/>
      <c r="B282" s="36"/>
      <c r="C282" s="36"/>
      <c r="D282" s="37"/>
      <c r="E282" s="39"/>
      <c r="F282" s="39"/>
      <c r="G282" s="39"/>
      <c r="H282" s="39"/>
      <c r="I282" s="19"/>
      <c r="J282" s="19"/>
    </row>
    <row r="283" spans="1:10" x14ac:dyDescent="0.25">
      <c r="A283" s="35"/>
      <c r="B283" s="36"/>
      <c r="C283" s="36"/>
      <c r="D283" s="37"/>
      <c r="E283" s="39"/>
      <c r="F283" s="39"/>
      <c r="G283" s="39"/>
      <c r="H283" s="39"/>
      <c r="I283" s="19"/>
      <c r="J283" s="19"/>
    </row>
    <row r="284" spans="1:10" x14ac:dyDescent="0.25">
      <c r="A284" s="35"/>
      <c r="B284" s="36"/>
      <c r="C284" s="36"/>
      <c r="D284" s="37"/>
      <c r="E284" s="39"/>
      <c r="F284" s="39"/>
      <c r="G284" s="39"/>
      <c r="H284" s="39"/>
      <c r="I284" s="19"/>
      <c r="J284" s="19"/>
    </row>
    <row r="285" spans="1:10" x14ac:dyDescent="0.25">
      <c r="A285" s="35"/>
      <c r="B285" s="36"/>
      <c r="C285" s="36"/>
      <c r="D285" s="37"/>
      <c r="E285" s="39"/>
      <c r="F285" s="39"/>
      <c r="G285" s="39"/>
      <c r="H285" s="39"/>
      <c r="I285" s="19"/>
      <c r="J285" s="19"/>
    </row>
    <row r="286" spans="1:10" x14ac:dyDescent="0.25">
      <c r="A286" s="35"/>
      <c r="B286" s="36"/>
      <c r="C286" s="36"/>
      <c r="D286" s="37"/>
      <c r="E286" s="39"/>
      <c r="F286" s="39"/>
      <c r="G286" s="39"/>
      <c r="H286" s="39"/>
      <c r="I286" s="19"/>
      <c r="J286" s="19"/>
    </row>
    <row r="287" spans="1:10" x14ac:dyDescent="0.25">
      <c r="A287" s="35"/>
      <c r="B287" s="36"/>
      <c r="C287" s="36"/>
      <c r="D287" s="37"/>
      <c r="E287" s="39"/>
      <c r="F287" s="39"/>
      <c r="G287" s="39"/>
      <c r="H287" s="39"/>
      <c r="I287" s="19"/>
      <c r="J287" s="19"/>
    </row>
    <row r="288" spans="1:10" x14ac:dyDescent="0.25">
      <c r="A288" s="35"/>
      <c r="B288" s="36"/>
      <c r="C288" s="36"/>
      <c r="D288" s="37"/>
      <c r="E288" s="39"/>
      <c r="F288" s="39"/>
      <c r="G288" s="39"/>
      <c r="H288" s="39"/>
      <c r="I288" s="19"/>
      <c r="J288" s="19"/>
    </row>
    <row r="289" spans="1:10" x14ac:dyDescent="0.25">
      <c r="A289" s="35"/>
      <c r="B289" s="36"/>
      <c r="C289" s="36"/>
      <c r="D289" s="37"/>
      <c r="E289" s="39"/>
      <c r="F289" s="39"/>
      <c r="G289" s="39"/>
      <c r="H289" s="39"/>
      <c r="I289" s="19"/>
      <c r="J289" s="19"/>
    </row>
    <row r="290" spans="1:10" x14ac:dyDescent="0.25">
      <c r="A290" s="35"/>
      <c r="B290" s="36"/>
      <c r="C290" s="36"/>
      <c r="D290" s="37"/>
      <c r="E290" s="39"/>
      <c r="F290" s="39"/>
      <c r="G290" s="39"/>
      <c r="H290" s="39"/>
      <c r="I290" s="19"/>
      <c r="J290" s="19"/>
    </row>
    <row r="291" spans="1:10" x14ac:dyDescent="0.25">
      <c r="A291" s="35"/>
      <c r="B291" s="36"/>
      <c r="C291" s="36"/>
      <c r="D291" s="37"/>
      <c r="E291" s="39"/>
      <c r="F291" s="39"/>
      <c r="G291" s="39"/>
      <c r="H291" s="39"/>
      <c r="I291" s="19"/>
      <c r="J291" s="19"/>
    </row>
    <row r="292" spans="1:10" x14ac:dyDescent="0.25">
      <c r="A292" s="35"/>
      <c r="B292" s="36"/>
      <c r="C292" s="36"/>
      <c r="D292" s="37"/>
      <c r="E292" s="39"/>
      <c r="F292" s="39"/>
      <c r="G292" s="39"/>
      <c r="H292" s="39"/>
      <c r="I292" s="19"/>
      <c r="J292" s="19"/>
    </row>
    <row r="293" spans="1:10" x14ac:dyDescent="0.25">
      <c r="A293" s="35"/>
      <c r="B293" s="36"/>
      <c r="C293" s="36"/>
      <c r="D293" s="37"/>
      <c r="E293" s="39"/>
      <c r="F293" s="39"/>
      <c r="G293" s="39"/>
      <c r="H293" s="39"/>
      <c r="I293" s="19"/>
      <c r="J293" s="19"/>
    </row>
    <row r="294" spans="1:10" x14ac:dyDescent="0.25">
      <c r="A294" s="35"/>
      <c r="B294" s="36"/>
      <c r="C294" s="36"/>
      <c r="D294" s="37"/>
      <c r="E294" s="39"/>
      <c r="F294" s="39"/>
      <c r="G294" s="39"/>
      <c r="H294" s="39"/>
      <c r="I294" s="19"/>
      <c r="J294" s="19"/>
    </row>
    <row r="295" spans="1:10" x14ac:dyDescent="0.25">
      <c r="A295" s="35"/>
      <c r="B295" s="36"/>
      <c r="C295" s="36"/>
      <c r="D295" s="37"/>
      <c r="E295" s="39"/>
      <c r="F295" s="39"/>
      <c r="G295" s="39"/>
      <c r="H295" s="39"/>
      <c r="I295" s="19"/>
      <c r="J295" s="19"/>
    </row>
    <row r="296" spans="1:10" x14ac:dyDescent="0.25">
      <c r="A296" s="35"/>
      <c r="B296" s="36"/>
      <c r="C296" s="36"/>
      <c r="D296" s="37"/>
      <c r="E296" s="39"/>
      <c r="F296" s="39"/>
      <c r="G296" s="39"/>
      <c r="H296" s="39"/>
      <c r="I296" s="19"/>
      <c r="J296" s="19"/>
    </row>
    <row r="297" spans="1:10" x14ac:dyDescent="0.25">
      <c r="A297" s="35"/>
      <c r="B297" s="36"/>
      <c r="C297" s="36"/>
      <c r="D297" s="37"/>
      <c r="E297" s="39"/>
      <c r="F297" s="39"/>
      <c r="G297" s="39"/>
      <c r="H297" s="39"/>
      <c r="I297" s="19"/>
      <c r="J297" s="19"/>
    </row>
    <row r="298" spans="1:10" x14ac:dyDescent="0.25">
      <c r="A298" s="35"/>
      <c r="B298" s="36"/>
      <c r="C298" s="36"/>
      <c r="D298" s="37"/>
      <c r="E298" s="39"/>
      <c r="F298" s="39"/>
      <c r="G298" s="39"/>
      <c r="H298" s="39"/>
      <c r="I298" s="19"/>
      <c r="J298" s="19"/>
    </row>
    <row r="299" spans="1:10" x14ac:dyDescent="0.25">
      <c r="A299" s="35"/>
      <c r="B299" s="36"/>
      <c r="C299" s="36"/>
      <c r="D299" s="37"/>
      <c r="E299" s="39"/>
      <c r="F299" s="39"/>
      <c r="G299" s="39"/>
      <c r="H299" s="39"/>
      <c r="I299" s="19"/>
      <c r="J299" s="19"/>
    </row>
    <row r="300" spans="1:10" x14ac:dyDescent="0.25">
      <c r="A300" s="35"/>
      <c r="B300" s="36"/>
      <c r="C300" s="36"/>
      <c r="D300" s="37"/>
      <c r="E300" s="39"/>
      <c r="F300" s="39"/>
      <c r="G300" s="39"/>
      <c r="H300" s="39"/>
      <c r="I300" s="19"/>
      <c r="J300" s="19"/>
    </row>
    <row r="301" spans="1:10" x14ac:dyDescent="0.25">
      <c r="A301" s="35"/>
      <c r="B301" s="36"/>
      <c r="C301" s="36"/>
      <c r="D301" s="37"/>
      <c r="E301" s="39"/>
      <c r="F301" s="39"/>
      <c r="G301" s="39"/>
      <c r="H301" s="39"/>
      <c r="I301" s="19"/>
      <c r="J301" s="19"/>
    </row>
    <row r="302" spans="1:10" x14ac:dyDescent="0.25">
      <c r="A302" s="35"/>
      <c r="B302" s="36"/>
      <c r="C302" s="36"/>
      <c r="D302" s="37"/>
      <c r="E302" s="39"/>
      <c r="F302" s="39"/>
      <c r="G302" s="39"/>
      <c r="H302" s="39"/>
      <c r="I302" s="19"/>
      <c r="J302" s="19"/>
    </row>
    <row r="303" spans="1:10" x14ac:dyDescent="0.25">
      <c r="A303" s="35"/>
      <c r="B303" s="36"/>
      <c r="C303" s="36"/>
      <c r="D303" s="37"/>
      <c r="E303" s="39"/>
      <c r="F303" s="39"/>
      <c r="G303" s="39"/>
      <c r="H303" s="39"/>
      <c r="I303" s="19"/>
      <c r="J303" s="19"/>
    </row>
    <row r="304" spans="1:10" x14ac:dyDescent="0.25">
      <c r="A304" s="35"/>
      <c r="B304" s="36"/>
      <c r="C304" s="36"/>
      <c r="D304" s="37"/>
      <c r="E304" s="39"/>
      <c r="F304" s="39"/>
      <c r="G304" s="39"/>
      <c r="H304" s="39"/>
      <c r="I304" s="19"/>
      <c r="J304" s="19"/>
    </row>
    <row r="305" spans="1:10" x14ac:dyDescent="0.25">
      <c r="A305" s="35"/>
      <c r="B305" s="36"/>
      <c r="C305" s="36"/>
      <c r="D305" s="37"/>
      <c r="E305" s="39"/>
      <c r="F305" s="39"/>
      <c r="G305" s="39"/>
      <c r="H305" s="39"/>
      <c r="I305" s="19"/>
      <c r="J305" s="19"/>
    </row>
    <row r="306" spans="1:10" x14ac:dyDescent="0.25">
      <c r="A306" s="35"/>
      <c r="B306" s="36"/>
      <c r="C306" s="36"/>
      <c r="D306" s="37"/>
      <c r="E306" s="39"/>
      <c r="F306" s="39"/>
      <c r="G306" s="39"/>
      <c r="H306" s="39"/>
      <c r="I306" s="19"/>
      <c r="J306" s="19"/>
    </row>
    <row r="307" spans="1:10" x14ac:dyDescent="0.25">
      <c r="A307" s="35"/>
      <c r="B307" s="36"/>
      <c r="C307" s="36"/>
      <c r="D307" s="37"/>
      <c r="E307" s="39"/>
      <c r="F307" s="39"/>
      <c r="G307" s="39"/>
      <c r="H307" s="39"/>
      <c r="I307" s="19"/>
      <c r="J307" s="19"/>
    </row>
    <row r="308" spans="1:10" x14ac:dyDescent="0.25">
      <c r="A308" s="35"/>
      <c r="B308" s="36"/>
      <c r="C308" s="36"/>
      <c r="D308" s="37"/>
      <c r="E308" s="39"/>
      <c r="F308" s="39"/>
      <c r="G308" s="39"/>
      <c r="H308" s="39"/>
      <c r="I308" s="19"/>
      <c r="J308" s="19"/>
    </row>
    <row r="309" spans="1:10" x14ac:dyDescent="0.25">
      <c r="A309" s="35"/>
      <c r="B309" s="36"/>
      <c r="C309" s="36"/>
      <c r="D309" s="37"/>
      <c r="E309" s="39"/>
      <c r="F309" s="39"/>
      <c r="G309" s="39"/>
      <c r="H309" s="39"/>
      <c r="I309" s="19"/>
      <c r="J309" s="19"/>
    </row>
    <row r="310" spans="1:10" x14ac:dyDescent="0.25">
      <c r="A310" s="35"/>
      <c r="B310" s="36"/>
      <c r="C310" s="36"/>
      <c r="D310" s="37"/>
      <c r="E310" s="39"/>
      <c r="F310" s="39"/>
      <c r="G310" s="39"/>
      <c r="H310" s="39"/>
      <c r="I310" s="19"/>
      <c r="J310" s="19"/>
    </row>
    <row r="311" spans="1:10" x14ac:dyDescent="0.25">
      <c r="A311" s="35"/>
      <c r="B311" s="36"/>
      <c r="C311" s="36"/>
      <c r="D311" s="37"/>
      <c r="E311" s="39"/>
      <c r="F311" s="39"/>
      <c r="G311" s="39"/>
      <c r="H311" s="39"/>
      <c r="I311" s="19"/>
      <c r="J311" s="19"/>
    </row>
    <row r="312" spans="1:10" x14ac:dyDescent="0.25">
      <c r="A312" s="35"/>
      <c r="B312" s="36"/>
      <c r="C312" s="36"/>
      <c r="D312" s="37"/>
      <c r="E312" s="39"/>
      <c r="F312" s="39"/>
      <c r="G312" s="39"/>
      <c r="H312" s="39"/>
      <c r="I312" s="19"/>
      <c r="J312" s="19"/>
    </row>
    <row r="313" spans="1:10" x14ac:dyDescent="0.25">
      <c r="A313" s="35"/>
      <c r="B313" s="36"/>
      <c r="C313" s="36"/>
      <c r="D313" s="37"/>
      <c r="E313" s="39"/>
      <c r="F313" s="39"/>
      <c r="G313" s="39"/>
      <c r="H313" s="39"/>
      <c r="I313" s="19"/>
      <c r="J313" s="19"/>
    </row>
    <row r="314" spans="1:10" x14ac:dyDescent="0.25">
      <c r="A314" s="35"/>
      <c r="B314" s="36"/>
      <c r="C314" s="36"/>
      <c r="D314" s="37"/>
      <c r="E314" s="39"/>
      <c r="F314" s="39"/>
      <c r="G314" s="39"/>
      <c r="H314" s="39"/>
      <c r="I314" s="19"/>
      <c r="J314" s="19"/>
    </row>
    <row r="315" spans="1:10" x14ac:dyDescent="0.25">
      <c r="A315" s="35"/>
      <c r="B315" s="36"/>
      <c r="C315" s="36"/>
      <c r="D315" s="37"/>
      <c r="E315" s="39"/>
      <c r="F315" s="39"/>
      <c r="G315" s="39"/>
      <c r="H315" s="39"/>
      <c r="I315" s="19"/>
      <c r="J315" s="19"/>
    </row>
    <row r="316" spans="1:10" x14ac:dyDescent="0.25">
      <c r="A316" s="35"/>
      <c r="B316" s="36"/>
      <c r="C316" s="36"/>
      <c r="D316" s="37"/>
      <c r="E316" s="39"/>
      <c r="F316" s="39"/>
      <c r="G316" s="39"/>
      <c r="H316" s="39"/>
      <c r="I316" s="19"/>
      <c r="J316" s="19"/>
    </row>
    <row r="317" spans="1:10" x14ac:dyDescent="0.25">
      <c r="A317" s="35"/>
      <c r="B317" s="36"/>
      <c r="C317" s="36"/>
      <c r="D317" s="37"/>
      <c r="E317" s="39"/>
      <c r="F317" s="39"/>
      <c r="G317" s="39"/>
      <c r="H317" s="39"/>
      <c r="I317" s="19"/>
      <c r="J317" s="19"/>
    </row>
    <row r="318" spans="1:10" x14ac:dyDescent="0.25">
      <c r="A318" s="35"/>
      <c r="B318" s="36"/>
      <c r="C318" s="36"/>
      <c r="D318" s="37"/>
      <c r="E318" s="39"/>
      <c r="F318" s="39"/>
      <c r="G318" s="39"/>
      <c r="H318" s="39"/>
      <c r="I318" s="19"/>
      <c r="J318" s="19"/>
    </row>
    <row r="319" spans="1:10" x14ac:dyDescent="0.25">
      <c r="A319" s="35"/>
      <c r="B319" s="36"/>
      <c r="C319" s="36"/>
      <c r="D319" s="37"/>
      <c r="E319" s="39"/>
      <c r="F319" s="39"/>
      <c r="G319" s="39"/>
      <c r="H319" s="39"/>
      <c r="I319" s="19"/>
      <c r="J319" s="19"/>
    </row>
    <row r="320" spans="1:10" x14ac:dyDescent="0.25">
      <c r="A320" s="35"/>
      <c r="B320" s="36"/>
      <c r="C320" s="36"/>
      <c r="D320" s="37"/>
      <c r="E320" s="39"/>
      <c r="F320" s="39"/>
      <c r="G320" s="39"/>
      <c r="H320" s="39"/>
      <c r="I320" s="19"/>
      <c r="J320" s="19"/>
    </row>
    <row r="321" spans="1:10" x14ac:dyDescent="0.25">
      <c r="A321" s="35"/>
      <c r="B321" s="36"/>
      <c r="C321" s="36"/>
      <c r="D321" s="37"/>
      <c r="E321" s="39"/>
      <c r="F321" s="39"/>
      <c r="G321" s="39"/>
      <c r="H321" s="39"/>
      <c r="I321" s="19"/>
      <c r="J321" s="19"/>
    </row>
    <row r="322" spans="1:10" x14ac:dyDescent="0.25">
      <c r="A322" s="35"/>
      <c r="B322" s="36"/>
      <c r="C322" s="36"/>
      <c r="D322" s="37"/>
      <c r="E322" s="39"/>
      <c r="F322" s="39"/>
      <c r="G322" s="39"/>
      <c r="H322" s="39"/>
      <c r="I322" s="19"/>
      <c r="J322" s="19"/>
    </row>
    <row r="323" spans="1:10" x14ac:dyDescent="0.25">
      <c r="A323" s="35"/>
      <c r="B323" s="36"/>
      <c r="C323" s="36"/>
      <c r="D323" s="37"/>
      <c r="E323" s="39"/>
      <c r="F323" s="39"/>
      <c r="G323" s="39"/>
      <c r="H323" s="39"/>
      <c r="I323" s="19"/>
      <c r="J323" s="19"/>
    </row>
    <row r="324" spans="1:10" x14ac:dyDescent="0.25">
      <c r="A324" s="35"/>
      <c r="B324" s="36"/>
      <c r="C324" s="36"/>
      <c r="D324" s="37"/>
      <c r="E324" s="39"/>
      <c r="F324" s="39"/>
      <c r="G324" s="39"/>
      <c r="H324" s="39"/>
      <c r="I324" s="19"/>
      <c r="J324" s="19"/>
    </row>
    <row r="325" spans="1:10" x14ac:dyDescent="0.25">
      <c r="A325" s="35"/>
      <c r="B325" s="36"/>
      <c r="C325" s="36"/>
      <c r="D325" s="37"/>
      <c r="E325" s="39"/>
      <c r="F325" s="39"/>
      <c r="G325" s="39"/>
      <c r="H325" s="39"/>
      <c r="I325" s="19"/>
      <c r="J325" s="19"/>
    </row>
    <row r="326" spans="1:10" x14ac:dyDescent="0.25">
      <c r="A326" s="35"/>
      <c r="B326" s="36"/>
      <c r="C326" s="36"/>
      <c r="D326" s="37"/>
      <c r="E326" s="39"/>
      <c r="F326" s="39"/>
      <c r="G326" s="39"/>
      <c r="H326" s="39"/>
      <c r="I326" s="19"/>
      <c r="J326" s="19"/>
    </row>
    <row r="327" spans="1:10" x14ac:dyDescent="0.25">
      <c r="A327" s="35"/>
      <c r="B327" s="36"/>
      <c r="C327" s="36"/>
      <c r="D327" s="37"/>
      <c r="E327" s="39"/>
      <c r="F327" s="39"/>
      <c r="G327" s="39"/>
      <c r="H327" s="39"/>
      <c r="I327" s="19"/>
      <c r="J327" s="19"/>
    </row>
    <row r="328" spans="1:10" x14ac:dyDescent="0.25">
      <c r="A328" s="35"/>
      <c r="B328" s="36"/>
      <c r="C328" s="36"/>
      <c r="D328" s="37"/>
      <c r="E328" s="39"/>
      <c r="F328" s="39"/>
      <c r="G328" s="39"/>
      <c r="H328" s="39"/>
      <c r="I328" s="19"/>
      <c r="J328" s="19"/>
    </row>
    <row r="329" spans="1:10" x14ac:dyDescent="0.25">
      <c r="A329" s="35"/>
      <c r="B329" s="36"/>
      <c r="C329" s="36"/>
      <c r="D329" s="37"/>
      <c r="E329" s="39"/>
      <c r="F329" s="39"/>
      <c r="G329" s="39"/>
      <c r="H329" s="39"/>
      <c r="I329" s="19"/>
      <c r="J329" s="19"/>
    </row>
    <row r="330" spans="1:10" x14ac:dyDescent="0.25">
      <c r="A330" s="35"/>
      <c r="B330" s="36"/>
      <c r="C330" s="36"/>
      <c r="D330" s="37"/>
      <c r="E330" s="39"/>
      <c r="F330" s="39"/>
      <c r="G330" s="39"/>
      <c r="H330" s="39"/>
      <c r="I330" s="19"/>
      <c r="J330" s="19"/>
    </row>
    <row r="331" spans="1:10" x14ac:dyDescent="0.25">
      <c r="A331" s="35"/>
      <c r="B331" s="36"/>
      <c r="C331" s="36"/>
      <c r="D331" s="37"/>
      <c r="E331" s="39"/>
      <c r="F331" s="39"/>
      <c r="G331" s="39"/>
      <c r="H331" s="39"/>
      <c r="I331" s="19"/>
      <c r="J331" s="19"/>
    </row>
    <row r="332" spans="1:10" x14ac:dyDescent="0.25">
      <c r="A332" s="35"/>
      <c r="B332" s="36"/>
      <c r="C332" s="36"/>
      <c r="D332" s="37"/>
      <c r="E332" s="39"/>
      <c r="F332" s="39"/>
      <c r="G332" s="39"/>
      <c r="H332" s="39"/>
      <c r="I332" s="19"/>
      <c r="J332" s="19"/>
    </row>
    <row r="333" spans="1:10" x14ac:dyDescent="0.25">
      <c r="A333" s="35"/>
      <c r="B333" s="36"/>
      <c r="C333" s="36"/>
      <c r="D333" s="37"/>
      <c r="E333" s="39"/>
      <c r="F333" s="39"/>
      <c r="G333" s="39"/>
      <c r="H333" s="39"/>
      <c r="I333" s="19"/>
      <c r="J333" s="19"/>
    </row>
    <row r="334" spans="1:10" x14ac:dyDescent="0.25">
      <c r="A334" s="35"/>
      <c r="B334" s="36"/>
      <c r="C334" s="36"/>
      <c r="D334" s="37"/>
      <c r="E334" s="39"/>
      <c r="F334" s="39"/>
      <c r="G334" s="39"/>
      <c r="H334" s="39"/>
      <c r="I334" s="19"/>
      <c r="J334" s="19"/>
    </row>
    <row r="335" spans="1:10" x14ac:dyDescent="0.25">
      <c r="A335" s="35"/>
      <c r="B335" s="36"/>
      <c r="C335" s="36"/>
      <c r="D335" s="37"/>
      <c r="E335" s="39"/>
      <c r="F335" s="39"/>
      <c r="G335" s="39"/>
      <c r="H335" s="39"/>
      <c r="I335" s="19"/>
      <c r="J335" s="19"/>
    </row>
    <row r="336" spans="1:10" x14ac:dyDescent="0.25">
      <c r="A336" s="35"/>
      <c r="B336" s="36"/>
      <c r="C336" s="36"/>
      <c r="D336" s="37"/>
      <c r="E336" s="39"/>
      <c r="F336" s="39"/>
      <c r="G336" s="39"/>
      <c r="H336" s="39"/>
      <c r="I336" s="19"/>
      <c r="J336" s="19"/>
    </row>
    <row r="337" spans="1:10" x14ac:dyDescent="0.25">
      <c r="A337" s="35"/>
      <c r="B337" s="36"/>
      <c r="C337" s="36"/>
      <c r="D337" s="37"/>
      <c r="E337" s="39"/>
      <c r="F337" s="39"/>
      <c r="G337" s="39"/>
      <c r="H337" s="39"/>
      <c r="I337" s="19"/>
      <c r="J337" s="19"/>
    </row>
    <row r="338" spans="1:10" x14ac:dyDescent="0.25">
      <c r="A338" s="35"/>
      <c r="B338" s="36"/>
      <c r="C338" s="36"/>
      <c r="D338" s="37"/>
      <c r="E338" s="39"/>
      <c r="F338" s="39"/>
      <c r="G338" s="39"/>
      <c r="H338" s="39"/>
      <c r="I338" s="19"/>
      <c r="J338" s="19"/>
    </row>
    <row r="339" spans="1:10" x14ac:dyDescent="0.25">
      <c r="A339" s="35"/>
      <c r="B339" s="36"/>
      <c r="C339" s="36"/>
      <c r="D339" s="37"/>
      <c r="E339" s="39"/>
      <c r="F339" s="39"/>
      <c r="G339" s="39"/>
      <c r="H339" s="39"/>
      <c r="I339" s="19"/>
      <c r="J339" s="19"/>
    </row>
    <row r="340" spans="1:10" x14ac:dyDescent="0.25">
      <c r="A340" s="35"/>
      <c r="B340" s="36"/>
      <c r="C340" s="36"/>
      <c r="D340" s="37"/>
      <c r="E340" s="39"/>
      <c r="F340" s="39"/>
      <c r="G340" s="39"/>
      <c r="H340" s="39"/>
      <c r="I340" s="19"/>
      <c r="J340" s="19"/>
    </row>
    <row r="341" spans="1:10" x14ac:dyDescent="0.25">
      <c r="A341" s="35"/>
      <c r="B341" s="36"/>
      <c r="C341" s="36"/>
      <c r="D341" s="37"/>
      <c r="E341" s="39"/>
      <c r="F341" s="39"/>
      <c r="G341" s="39"/>
      <c r="H341" s="39"/>
      <c r="I341" s="19"/>
      <c r="J341" s="19"/>
    </row>
    <row r="342" spans="1:10" x14ac:dyDescent="0.25">
      <c r="A342" s="35"/>
      <c r="B342" s="36"/>
      <c r="C342" s="36"/>
      <c r="D342" s="37"/>
      <c r="E342" s="39"/>
      <c r="F342" s="39"/>
      <c r="G342" s="39"/>
      <c r="H342" s="39"/>
      <c r="I342" s="19"/>
      <c r="J342" s="19"/>
    </row>
    <row r="343" spans="1:10" x14ac:dyDescent="0.25">
      <c r="A343" s="35"/>
      <c r="B343" s="36"/>
      <c r="C343" s="36"/>
      <c r="D343" s="37"/>
      <c r="E343" s="39"/>
      <c r="F343" s="39"/>
      <c r="G343" s="39"/>
      <c r="H343" s="39"/>
      <c r="I343" s="19"/>
      <c r="J343" s="19"/>
    </row>
    <row r="344" spans="1:10" x14ac:dyDescent="0.25">
      <c r="A344" s="35"/>
      <c r="B344" s="36"/>
      <c r="C344" s="36"/>
      <c r="D344" s="37"/>
      <c r="E344" s="39"/>
      <c r="F344" s="39"/>
      <c r="G344" s="39"/>
      <c r="H344" s="39"/>
      <c r="I344" s="19"/>
      <c r="J344" s="19"/>
    </row>
    <row r="345" spans="1:10" x14ac:dyDescent="0.25">
      <c r="A345" s="35"/>
      <c r="B345" s="36"/>
      <c r="C345" s="36"/>
      <c r="D345" s="37"/>
      <c r="E345" s="39"/>
      <c r="F345" s="39"/>
      <c r="G345" s="39"/>
      <c r="H345" s="39"/>
      <c r="I345" s="19"/>
      <c r="J345" s="19"/>
    </row>
    <row r="346" spans="1:10" x14ac:dyDescent="0.25">
      <c r="A346" s="35"/>
      <c r="B346" s="36"/>
      <c r="C346" s="36"/>
      <c r="D346" s="37"/>
      <c r="E346" s="39"/>
      <c r="F346" s="39"/>
      <c r="G346" s="39"/>
      <c r="H346" s="39"/>
      <c r="I346" s="19"/>
      <c r="J346" s="19"/>
    </row>
    <row r="347" spans="1:10" x14ac:dyDescent="0.25">
      <c r="A347" s="35"/>
      <c r="B347" s="36"/>
      <c r="C347" s="36"/>
      <c r="D347" s="37"/>
      <c r="E347" s="39"/>
      <c r="F347" s="39"/>
      <c r="G347" s="39"/>
      <c r="H347" s="39"/>
      <c r="I347" s="19"/>
      <c r="J347" s="19"/>
    </row>
    <row r="348" spans="1:10" x14ac:dyDescent="0.25">
      <c r="A348" s="35"/>
      <c r="B348" s="36"/>
      <c r="C348" s="36"/>
      <c r="D348" s="37"/>
      <c r="E348" s="39"/>
      <c r="F348" s="39"/>
      <c r="G348" s="39"/>
      <c r="H348" s="39"/>
      <c r="I348" s="19"/>
      <c r="J348" s="19"/>
    </row>
    <row r="349" spans="1:10" x14ac:dyDescent="0.25">
      <c r="A349" s="35"/>
      <c r="B349" s="36"/>
      <c r="C349" s="36"/>
      <c r="D349" s="37"/>
      <c r="E349" s="39"/>
      <c r="F349" s="39"/>
      <c r="G349" s="39"/>
      <c r="H349" s="39"/>
      <c r="I349" s="19"/>
      <c r="J349" s="19"/>
    </row>
    <row r="350" spans="1:10" x14ac:dyDescent="0.25">
      <c r="A350" s="35"/>
      <c r="B350" s="36"/>
      <c r="C350" s="36"/>
      <c r="D350" s="37"/>
      <c r="E350" s="39"/>
      <c r="F350" s="39"/>
      <c r="G350" s="39"/>
      <c r="H350" s="39"/>
      <c r="I350" s="19"/>
      <c r="J350" s="19"/>
    </row>
    <row r="351" spans="1:10" x14ac:dyDescent="0.25">
      <c r="A351" s="35"/>
      <c r="B351" s="36"/>
      <c r="C351" s="36"/>
      <c r="D351" s="37"/>
      <c r="E351" s="39"/>
      <c r="F351" s="39"/>
      <c r="G351" s="39"/>
      <c r="H351" s="39"/>
      <c r="I351" s="19"/>
      <c r="J351" s="19"/>
    </row>
    <row r="352" spans="1:10" x14ac:dyDescent="0.25">
      <c r="A352" s="35"/>
      <c r="B352" s="36"/>
      <c r="C352" s="36"/>
      <c r="D352" s="37"/>
      <c r="E352" s="39"/>
      <c r="F352" s="39"/>
      <c r="G352" s="39"/>
      <c r="H352" s="39"/>
      <c r="I352" s="19"/>
      <c r="J352" s="19"/>
    </row>
    <row r="353" spans="1:10" x14ac:dyDescent="0.25">
      <c r="A353" s="35"/>
      <c r="B353" s="36"/>
      <c r="C353" s="36"/>
      <c r="D353" s="37"/>
      <c r="E353" s="39"/>
      <c r="F353" s="39"/>
      <c r="G353" s="39"/>
      <c r="H353" s="39"/>
      <c r="I353" s="19"/>
      <c r="J353" s="19"/>
    </row>
    <row r="354" spans="1:10" x14ac:dyDescent="0.25">
      <c r="A354" s="35"/>
      <c r="B354" s="36"/>
      <c r="C354" s="36"/>
      <c r="D354" s="37"/>
      <c r="E354" s="39"/>
      <c r="F354" s="39"/>
      <c r="G354" s="39"/>
      <c r="H354" s="39"/>
      <c r="I354" s="19"/>
      <c r="J354" s="19"/>
    </row>
    <row r="355" spans="1:10" x14ac:dyDescent="0.25">
      <c r="A355" s="35"/>
      <c r="B355" s="36"/>
      <c r="C355" s="36"/>
      <c r="D355" s="37"/>
      <c r="E355" s="39"/>
      <c r="F355" s="39"/>
      <c r="G355" s="39"/>
      <c r="H355" s="39"/>
      <c r="I355" s="19"/>
      <c r="J355" s="19"/>
    </row>
    <row r="356" spans="1:10" x14ac:dyDescent="0.25">
      <c r="A356" s="35"/>
      <c r="B356" s="36"/>
      <c r="C356" s="36"/>
      <c r="D356" s="37"/>
      <c r="E356" s="39"/>
      <c r="F356" s="39"/>
      <c r="G356" s="39"/>
      <c r="H356" s="39"/>
      <c r="I356" s="19"/>
      <c r="J356" s="19"/>
    </row>
    <row r="357" spans="1:10" x14ac:dyDescent="0.25">
      <c r="A357" s="35"/>
      <c r="B357" s="36"/>
      <c r="C357" s="36"/>
      <c r="D357" s="37"/>
      <c r="E357" s="39"/>
      <c r="F357" s="39"/>
      <c r="G357" s="39"/>
      <c r="H357" s="39"/>
      <c r="I357" s="19"/>
      <c r="J357" s="19"/>
    </row>
    <row r="358" spans="1:10" x14ac:dyDescent="0.25">
      <c r="A358" s="35"/>
      <c r="B358" s="36"/>
      <c r="C358" s="36"/>
      <c r="D358" s="37"/>
      <c r="E358" s="39"/>
      <c r="F358" s="39"/>
      <c r="G358" s="39"/>
      <c r="H358" s="39"/>
      <c r="I358" s="19"/>
      <c r="J358" s="19"/>
    </row>
    <row r="359" spans="1:10" x14ac:dyDescent="0.25">
      <c r="A359" s="35"/>
      <c r="B359" s="36"/>
      <c r="C359" s="36"/>
      <c r="D359" s="37"/>
      <c r="E359" s="39"/>
      <c r="F359" s="39"/>
      <c r="G359" s="39"/>
      <c r="H359" s="39"/>
      <c r="I359" s="19"/>
      <c r="J359" s="19"/>
    </row>
  </sheetData>
  <sheetProtection password="CA91" sheet="1" objects="1" scenarios="1" formatCells="0" formatColumns="0" formatRows="0" sort="0" autoFilter="0" pivotTables="0"/>
  <mergeCells count="147">
    <mergeCell ref="A9:J9"/>
    <mergeCell ref="A10:A14"/>
    <mergeCell ref="B10:B14"/>
    <mergeCell ref="C10:C14"/>
    <mergeCell ref="A15:A19"/>
    <mergeCell ref="B15:B19"/>
    <mergeCell ref="C15:C19"/>
    <mergeCell ref="A1:I1"/>
    <mergeCell ref="A2:I2"/>
    <mergeCell ref="A3:I3"/>
    <mergeCell ref="A4:I4"/>
    <mergeCell ref="A6:A7"/>
    <mergeCell ref="B6:B7"/>
    <mergeCell ref="C6:C7"/>
    <mergeCell ref="D6:D7"/>
    <mergeCell ref="E6:J6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60:A64"/>
    <mergeCell ref="B60:B64"/>
    <mergeCell ref="C60:C64"/>
    <mergeCell ref="A65:A69"/>
    <mergeCell ref="B65:B69"/>
    <mergeCell ref="C65:C69"/>
    <mergeCell ref="A40:A44"/>
    <mergeCell ref="B40:B44"/>
    <mergeCell ref="C40:C44"/>
    <mergeCell ref="A45:A59"/>
    <mergeCell ref="B45:B59"/>
    <mergeCell ref="C45:C49"/>
    <mergeCell ref="C50:C54"/>
    <mergeCell ref="C55:C59"/>
    <mergeCell ref="A80:A84"/>
    <mergeCell ref="B80:B84"/>
    <mergeCell ref="C80:C84"/>
    <mergeCell ref="A85:A89"/>
    <mergeCell ref="B85:B89"/>
    <mergeCell ref="C85:C89"/>
    <mergeCell ref="A70:A74"/>
    <mergeCell ref="B70:B74"/>
    <mergeCell ref="C70:C74"/>
    <mergeCell ref="A75:A79"/>
    <mergeCell ref="B75:B79"/>
    <mergeCell ref="C75:C79"/>
    <mergeCell ref="A100:A104"/>
    <mergeCell ref="B100:B104"/>
    <mergeCell ref="C100:C104"/>
    <mergeCell ref="A105:A109"/>
    <mergeCell ref="B105:B109"/>
    <mergeCell ref="C105:C109"/>
    <mergeCell ref="A90:A94"/>
    <mergeCell ref="B90:B94"/>
    <mergeCell ref="C90:C94"/>
    <mergeCell ref="A95:A99"/>
    <mergeCell ref="B95:B99"/>
    <mergeCell ref="C95:C99"/>
    <mergeCell ref="A120:A124"/>
    <mergeCell ref="B120:B124"/>
    <mergeCell ref="C120:C124"/>
    <mergeCell ref="A125:A129"/>
    <mergeCell ref="B125:B129"/>
    <mergeCell ref="C125:C129"/>
    <mergeCell ref="A110:A114"/>
    <mergeCell ref="B110:B114"/>
    <mergeCell ref="C110:C114"/>
    <mergeCell ref="A115:A119"/>
    <mergeCell ref="B115:B119"/>
    <mergeCell ref="C115:C119"/>
    <mergeCell ref="A140:A144"/>
    <mergeCell ref="B140:B144"/>
    <mergeCell ref="C140:C144"/>
    <mergeCell ref="A145:A149"/>
    <mergeCell ref="B145:B149"/>
    <mergeCell ref="C145:C149"/>
    <mergeCell ref="A130:A134"/>
    <mergeCell ref="B130:B134"/>
    <mergeCell ref="C130:C134"/>
    <mergeCell ref="A135:A139"/>
    <mergeCell ref="B135:B139"/>
    <mergeCell ref="C135:C139"/>
    <mergeCell ref="A195:B209"/>
    <mergeCell ref="C195:C199"/>
    <mergeCell ref="C200:C204"/>
    <mergeCell ref="C205:C209"/>
    <mergeCell ref="A210:J210"/>
    <mergeCell ref="A211:A215"/>
    <mergeCell ref="B211:B215"/>
    <mergeCell ref="C211:C215"/>
    <mergeCell ref="A150:A154"/>
    <mergeCell ref="B150:B154"/>
    <mergeCell ref="C150:C154"/>
    <mergeCell ref="A155:A159"/>
    <mergeCell ref="B155:B159"/>
    <mergeCell ref="C155:C159"/>
    <mergeCell ref="A165:A169"/>
    <mergeCell ref="B165:B169"/>
    <mergeCell ref="C165:C169"/>
    <mergeCell ref="A170:A174"/>
    <mergeCell ref="B170:B174"/>
    <mergeCell ref="C170:C174"/>
    <mergeCell ref="A175:A179"/>
    <mergeCell ref="B175:B179"/>
    <mergeCell ref="C175:C179"/>
    <mergeCell ref="A160:A164"/>
    <mergeCell ref="A226:A230"/>
    <mergeCell ref="B226:B230"/>
    <mergeCell ref="C226:C230"/>
    <mergeCell ref="A231:A235"/>
    <mergeCell ref="B231:B235"/>
    <mergeCell ref="C231:C235"/>
    <mergeCell ref="A216:A220"/>
    <mergeCell ref="B216:B220"/>
    <mergeCell ref="C216:C220"/>
    <mergeCell ref="A221:A225"/>
    <mergeCell ref="B221:B225"/>
    <mergeCell ref="C221:C225"/>
    <mergeCell ref="A266:I266"/>
    <mergeCell ref="A236:A240"/>
    <mergeCell ref="B236:B240"/>
    <mergeCell ref="C236:C240"/>
    <mergeCell ref="A241:B245"/>
    <mergeCell ref="C241:C245"/>
    <mergeCell ref="A246:B260"/>
    <mergeCell ref="C246:C250"/>
    <mergeCell ref="C251:C255"/>
    <mergeCell ref="C256:C260"/>
    <mergeCell ref="B160:B164"/>
    <mergeCell ref="C160:C164"/>
    <mergeCell ref="A180:A184"/>
    <mergeCell ref="B180:B184"/>
    <mergeCell ref="C180:C184"/>
    <mergeCell ref="A185:A189"/>
    <mergeCell ref="B185:B189"/>
    <mergeCell ref="C185:C189"/>
    <mergeCell ref="A190:A194"/>
    <mergeCell ref="B190:B194"/>
    <mergeCell ref="C190:C194"/>
  </mergeCells>
  <printOptions horizontalCentered="1"/>
  <pageMargins left="0.51181102362204722" right="0.51181102362204722" top="0.51181102362204722" bottom="0.55118110236220474" header="0.31496062992125984" footer="0.31496062992125984"/>
  <pageSetup paperSize="9" scale="72" fitToHeight="0" orientation="landscape" r:id="rId1"/>
  <rowBreaks count="8" manualBreakCount="8">
    <brk id="34" max="9" man="1"/>
    <brk id="69" max="9" man="1"/>
    <brk id="94" max="9" man="1"/>
    <brk id="124" max="9" man="1"/>
    <brk id="144" max="9" man="1"/>
    <brk id="179" max="9" man="1"/>
    <brk id="209" max="9" man="1"/>
    <brk id="2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  07.09. </vt:lpstr>
      <vt:lpstr>'таблица 2 к Порядку  07.09. '!Заголовки_для_печати</vt:lpstr>
      <vt:lpstr>'таблица 2 к Порядку  07.09.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cbu-39</dc:creator>
  <cp:lastModifiedBy>User</cp:lastModifiedBy>
  <cp:lastPrinted>2023-12-25T11:02:06Z</cp:lastPrinted>
  <dcterms:created xsi:type="dcterms:W3CDTF">2022-07-21T07:56:49Z</dcterms:created>
  <dcterms:modified xsi:type="dcterms:W3CDTF">2024-01-12T07:58:51Z</dcterms:modified>
</cp:coreProperties>
</file>