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3" sheetId="3" r:id="rId2"/>
  </sheets>
  <definedNames>
    <definedName name="_xlnm.Print_Area" localSheetId="0">Лист1!$A$1:$J$215</definedName>
  </definedNames>
  <calcPr calcId="162913"/>
</workbook>
</file>

<file path=xl/calcChain.xml><?xml version="1.0" encoding="utf-8"?>
<calcChain xmlns="http://schemas.openxmlformats.org/spreadsheetml/2006/main">
  <c r="E15" i="1" l="1"/>
  <c r="I204" i="1" l="1"/>
  <c r="H204" i="1"/>
  <c r="G204" i="1"/>
  <c r="F204" i="1"/>
  <c r="I203" i="1"/>
  <c r="H203" i="1"/>
  <c r="G203" i="1"/>
  <c r="F203" i="1"/>
  <c r="I202" i="1"/>
  <c r="H202" i="1"/>
  <c r="G202" i="1"/>
  <c r="F202" i="1"/>
  <c r="I201" i="1"/>
  <c r="H201" i="1"/>
  <c r="G201" i="1"/>
  <c r="G200" i="1" s="1"/>
  <c r="F201" i="1"/>
  <c r="E202" i="1"/>
  <c r="E203" i="1"/>
  <c r="E204" i="1"/>
  <c r="J192" i="1"/>
  <c r="J193" i="1"/>
  <c r="J194" i="1"/>
  <c r="J196" i="1"/>
  <c r="J197" i="1"/>
  <c r="J198" i="1"/>
  <c r="J199" i="1"/>
  <c r="I200" i="1"/>
  <c r="I195" i="1"/>
  <c r="H195" i="1"/>
  <c r="G195" i="1"/>
  <c r="F195" i="1"/>
  <c r="E195" i="1"/>
  <c r="J195" i="1" s="1"/>
  <c r="I190" i="1"/>
  <c r="H190" i="1"/>
  <c r="G190" i="1"/>
  <c r="F190" i="1"/>
  <c r="H188" i="1"/>
  <c r="I188" i="1"/>
  <c r="G188" i="1"/>
  <c r="F188" i="1"/>
  <c r="I187" i="1"/>
  <c r="H187" i="1"/>
  <c r="G187" i="1"/>
  <c r="F187" i="1"/>
  <c r="I186" i="1"/>
  <c r="H186" i="1"/>
  <c r="G186" i="1"/>
  <c r="F186" i="1"/>
  <c r="I185" i="1"/>
  <c r="H185" i="1"/>
  <c r="H184" i="1" s="1"/>
  <c r="G185" i="1"/>
  <c r="F185" i="1"/>
  <c r="E186" i="1"/>
  <c r="E187" i="1"/>
  <c r="J187" i="1" s="1"/>
  <c r="E188" i="1"/>
  <c r="E185" i="1"/>
  <c r="J185" i="1" s="1"/>
  <c r="J180" i="1"/>
  <c r="J181" i="1"/>
  <c r="J182" i="1"/>
  <c r="J183" i="1"/>
  <c r="E184" i="1"/>
  <c r="I179" i="1"/>
  <c r="H179" i="1"/>
  <c r="G179" i="1"/>
  <c r="F179" i="1"/>
  <c r="J179" i="1" s="1"/>
  <c r="E179" i="1"/>
  <c r="J139" i="1"/>
  <c r="J140" i="1"/>
  <c r="J141" i="1"/>
  <c r="J142" i="1"/>
  <c r="J144" i="1"/>
  <c r="J145" i="1"/>
  <c r="J146" i="1"/>
  <c r="J147" i="1"/>
  <c r="J149" i="1"/>
  <c r="J150" i="1"/>
  <c r="J151" i="1"/>
  <c r="J152" i="1"/>
  <c r="J154" i="1"/>
  <c r="J155" i="1"/>
  <c r="J156" i="1"/>
  <c r="J157" i="1"/>
  <c r="J160" i="1"/>
  <c r="J161" i="1"/>
  <c r="J162" i="1"/>
  <c r="J165" i="1"/>
  <c r="J166" i="1"/>
  <c r="J167" i="1"/>
  <c r="J170" i="1"/>
  <c r="J172" i="1"/>
  <c r="I177" i="1"/>
  <c r="H177" i="1"/>
  <c r="G177" i="1"/>
  <c r="F177" i="1"/>
  <c r="I176" i="1"/>
  <c r="H176" i="1"/>
  <c r="G176" i="1"/>
  <c r="F176" i="1"/>
  <c r="I175" i="1"/>
  <c r="H175" i="1"/>
  <c r="G175" i="1"/>
  <c r="F175" i="1"/>
  <c r="J175" i="1" s="1"/>
  <c r="I174" i="1"/>
  <c r="H174" i="1"/>
  <c r="H173" i="1" s="1"/>
  <c r="G174" i="1"/>
  <c r="F174" i="1"/>
  <c r="F173" i="1" s="1"/>
  <c r="E175" i="1"/>
  <c r="E177" i="1"/>
  <c r="I173" i="1"/>
  <c r="I168" i="1"/>
  <c r="H168" i="1"/>
  <c r="G168" i="1"/>
  <c r="F168" i="1"/>
  <c r="I163" i="1"/>
  <c r="H163" i="1"/>
  <c r="G163" i="1"/>
  <c r="F163" i="1"/>
  <c r="I158" i="1"/>
  <c r="H158" i="1"/>
  <c r="G158" i="1"/>
  <c r="F158" i="1"/>
  <c r="I153" i="1"/>
  <c r="H153" i="1"/>
  <c r="G153" i="1"/>
  <c r="F153" i="1"/>
  <c r="E153" i="1"/>
  <c r="I148" i="1"/>
  <c r="H148" i="1"/>
  <c r="G148" i="1"/>
  <c r="F148" i="1"/>
  <c r="E148" i="1"/>
  <c r="I143" i="1"/>
  <c r="H143" i="1"/>
  <c r="G143" i="1"/>
  <c r="F143" i="1"/>
  <c r="E143" i="1"/>
  <c r="I138" i="1"/>
  <c r="H138" i="1"/>
  <c r="G138" i="1"/>
  <c r="F138" i="1"/>
  <c r="E138" i="1"/>
  <c r="E136" i="1"/>
  <c r="E134" i="1"/>
  <c r="I136" i="1"/>
  <c r="H136" i="1"/>
  <c r="G136" i="1"/>
  <c r="I135" i="1"/>
  <c r="H135" i="1"/>
  <c r="G135" i="1"/>
  <c r="I134" i="1"/>
  <c r="H134" i="1"/>
  <c r="G134" i="1"/>
  <c r="I133" i="1"/>
  <c r="H133" i="1"/>
  <c r="H132" i="1" s="1"/>
  <c r="G133" i="1"/>
  <c r="F134" i="1"/>
  <c r="F135" i="1"/>
  <c r="F136" i="1"/>
  <c r="J136" i="1" s="1"/>
  <c r="F133" i="1"/>
  <c r="J113" i="1"/>
  <c r="J114" i="1"/>
  <c r="J115" i="1"/>
  <c r="J116" i="1"/>
  <c r="J119" i="1"/>
  <c r="J120" i="1"/>
  <c r="J121" i="1"/>
  <c r="J124" i="1"/>
  <c r="J126" i="1"/>
  <c r="J128" i="1"/>
  <c r="J129" i="1"/>
  <c r="J130" i="1"/>
  <c r="J131" i="1"/>
  <c r="I132" i="1"/>
  <c r="I127" i="1"/>
  <c r="H127" i="1"/>
  <c r="G127" i="1"/>
  <c r="F127" i="1"/>
  <c r="E127" i="1"/>
  <c r="I122" i="1"/>
  <c r="H122" i="1"/>
  <c r="G122" i="1"/>
  <c r="F122" i="1"/>
  <c r="I117" i="1"/>
  <c r="H117" i="1"/>
  <c r="G117" i="1"/>
  <c r="F117" i="1"/>
  <c r="I112" i="1"/>
  <c r="H112" i="1"/>
  <c r="G112" i="1"/>
  <c r="F112" i="1"/>
  <c r="E112" i="1"/>
  <c r="I110" i="1"/>
  <c r="I106" i="1" s="1"/>
  <c r="H110" i="1"/>
  <c r="G110" i="1"/>
  <c r="F110" i="1"/>
  <c r="J110" i="1"/>
  <c r="I109" i="1"/>
  <c r="H109" i="1"/>
  <c r="G109" i="1"/>
  <c r="F109" i="1"/>
  <c r="I108" i="1"/>
  <c r="H108" i="1"/>
  <c r="G108" i="1"/>
  <c r="F108" i="1"/>
  <c r="I107" i="1"/>
  <c r="H107" i="1"/>
  <c r="H106" i="1" s="1"/>
  <c r="G107" i="1"/>
  <c r="F107" i="1"/>
  <c r="F106" i="1" s="1"/>
  <c r="E108" i="1"/>
  <c r="E109" i="1"/>
  <c r="J109" i="1" s="1"/>
  <c r="E110" i="1"/>
  <c r="E107" i="1"/>
  <c r="E106" i="1" s="1"/>
  <c r="G106" i="1"/>
  <c r="I96" i="1"/>
  <c r="H96" i="1"/>
  <c r="G96" i="1"/>
  <c r="F96" i="1"/>
  <c r="E96" i="1"/>
  <c r="I101" i="1"/>
  <c r="H101" i="1"/>
  <c r="G101" i="1"/>
  <c r="F101" i="1"/>
  <c r="E101" i="1"/>
  <c r="J101" i="1" s="1"/>
  <c r="I91" i="1"/>
  <c r="H91" i="1"/>
  <c r="G91" i="1"/>
  <c r="F91" i="1"/>
  <c r="E91" i="1"/>
  <c r="J91" i="1" s="1"/>
  <c r="I86" i="1"/>
  <c r="H86" i="1"/>
  <c r="G86" i="1"/>
  <c r="F86" i="1"/>
  <c r="E86" i="1"/>
  <c r="I81" i="1"/>
  <c r="H81" i="1"/>
  <c r="G81" i="1"/>
  <c r="F81" i="1"/>
  <c r="E81" i="1"/>
  <c r="J81" i="1" s="1"/>
  <c r="I76" i="1"/>
  <c r="H76" i="1"/>
  <c r="G76" i="1"/>
  <c r="F76" i="1"/>
  <c r="E76" i="1"/>
  <c r="J77" i="1"/>
  <c r="J78" i="1"/>
  <c r="J79" i="1"/>
  <c r="J80" i="1"/>
  <c r="J82" i="1"/>
  <c r="J83" i="1"/>
  <c r="J84" i="1"/>
  <c r="J85" i="1"/>
  <c r="J87" i="1"/>
  <c r="J88" i="1"/>
  <c r="J89" i="1"/>
  <c r="J90" i="1"/>
  <c r="J92" i="1"/>
  <c r="J93" i="1"/>
  <c r="J94" i="1"/>
  <c r="J95" i="1"/>
  <c r="J97" i="1"/>
  <c r="J98" i="1"/>
  <c r="J99" i="1"/>
  <c r="J100" i="1"/>
  <c r="J102" i="1"/>
  <c r="J103" i="1"/>
  <c r="J104" i="1"/>
  <c r="J105" i="1"/>
  <c r="J108" i="1"/>
  <c r="I74" i="1"/>
  <c r="H74" i="1"/>
  <c r="G74" i="1"/>
  <c r="F74" i="1"/>
  <c r="I73" i="1"/>
  <c r="H73" i="1"/>
  <c r="G73" i="1"/>
  <c r="F73" i="1"/>
  <c r="I72" i="1"/>
  <c r="H72" i="1"/>
  <c r="G72" i="1"/>
  <c r="F72" i="1"/>
  <c r="I71" i="1"/>
  <c r="I70" i="1" s="1"/>
  <c r="H71" i="1"/>
  <c r="H70" i="1" s="1"/>
  <c r="G71" i="1"/>
  <c r="F71" i="1"/>
  <c r="F70" i="1" s="1"/>
  <c r="E72" i="1"/>
  <c r="E73" i="1"/>
  <c r="J73" i="1" s="1"/>
  <c r="E74" i="1"/>
  <c r="E71" i="1"/>
  <c r="J71" i="1" s="1"/>
  <c r="I65" i="1"/>
  <c r="H65" i="1"/>
  <c r="G65" i="1"/>
  <c r="F65" i="1"/>
  <c r="E65" i="1"/>
  <c r="J65" i="1" s="1"/>
  <c r="I60" i="1"/>
  <c r="H60" i="1"/>
  <c r="G60" i="1"/>
  <c r="F60" i="1"/>
  <c r="E60" i="1"/>
  <c r="J60" i="1"/>
  <c r="I55" i="1"/>
  <c r="H55" i="1"/>
  <c r="G55" i="1"/>
  <c r="F55" i="1"/>
  <c r="E55" i="1"/>
  <c r="I50" i="1"/>
  <c r="H50" i="1"/>
  <c r="G50" i="1"/>
  <c r="F50" i="1"/>
  <c r="E50" i="1"/>
  <c r="J50" i="1" s="1"/>
  <c r="I45" i="1"/>
  <c r="H45" i="1"/>
  <c r="G45" i="1"/>
  <c r="F45" i="1"/>
  <c r="E45" i="1"/>
  <c r="J45" i="1" s="1"/>
  <c r="I40" i="1"/>
  <c r="H40" i="1"/>
  <c r="G40" i="1"/>
  <c r="F40" i="1"/>
  <c r="E40" i="1"/>
  <c r="J40" i="1"/>
  <c r="I38" i="1"/>
  <c r="H38" i="1"/>
  <c r="H209" i="1" s="1"/>
  <c r="G38" i="1"/>
  <c r="F38" i="1"/>
  <c r="F209" i="1" s="1"/>
  <c r="I37" i="1"/>
  <c r="H37" i="1"/>
  <c r="H208" i="1" s="1"/>
  <c r="G37" i="1"/>
  <c r="G208" i="1" s="1"/>
  <c r="F37" i="1"/>
  <c r="F208" i="1" s="1"/>
  <c r="I36" i="1"/>
  <c r="H36" i="1"/>
  <c r="H207" i="1" s="1"/>
  <c r="G36" i="1"/>
  <c r="F36" i="1"/>
  <c r="I35" i="1"/>
  <c r="I34" i="1" s="1"/>
  <c r="H35" i="1"/>
  <c r="G35" i="1"/>
  <c r="G34" i="1" s="1"/>
  <c r="F35" i="1"/>
  <c r="E36" i="1"/>
  <c r="J36" i="1" s="1"/>
  <c r="E37" i="1"/>
  <c r="E38" i="1"/>
  <c r="E35" i="1"/>
  <c r="J72" i="1"/>
  <c r="J66" i="1"/>
  <c r="J67" i="1"/>
  <c r="J68" i="1"/>
  <c r="J69" i="1"/>
  <c r="J61" i="1"/>
  <c r="J62" i="1"/>
  <c r="J63" i="1"/>
  <c r="J64" i="1"/>
  <c r="J56" i="1"/>
  <c r="J57" i="1"/>
  <c r="J58" i="1"/>
  <c r="J59" i="1"/>
  <c r="J53" i="1"/>
  <c r="J51" i="1"/>
  <c r="J52" i="1"/>
  <c r="J54" i="1"/>
  <c r="J48" i="1"/>
  <c r="J46" i="1"/>
  <c r="J47" i="1"/>
  <c r="J49" i="1"/>
  <c r="J44" i="1"/>
  <c r="J41" i="1"/>
  <c r="J42" i="1"/>
  <c r="J43" i="1"/>
  <c r="J30" i="1"/>
  <c r="J31" i="1"/>
  <c r="J32" i="1"/>
  <c r="J33" i="1"/>
  <c r="F29" i="1"/>
  <c r="G29" i="1"/>
  <c r="H29" i="1"/>
  <c r="I29" i="1"/>
  <c r="E29" i="1"/>
  <c r="J25" i="1"/>
  <c r="J26" i="1"/>
  <c r="J27" i="1"/>
  <c r="J28" i="1"/>
  <c r="F24" i="1"/>
  <c r="G24" i="1"/>
  <c r="H24" i="1"/>
  <c r="I24" i="1"/>
  <c r="E24" i="1"/>
  <c r="J20" i="1"/>
  <c r="J21" i="1"/>
  <c r="J22" i="1"/>
  <c r="J23" i="1"/>
  <c r="F19" i="1"/>
  <c r="G19" i="1"/>
  <c r="H19" i="1"/>
  <c r="I19" i="1"/>
  <c r="E19" i="1"/>
  <c r="J19" i="1" s="1"/>
  <c r="J15" i="1"/>
  <c r="J16" i="1"/>
  <c r="J17" i="1"/>
  <c r="J18" i="1"/>
  <c r="F14" i="1"/>
  <c r="G14" i="1"/>
  <c r="H14" i="1"/>
  <c r="I14" i="1"/>
  <c r="E14" i="1"/>
  <c r="J10" i="1"/>
  <c r="J11" i="1"/>
  <c r="J12" i="1"/>
  <c r="J13" i="1"/>
  <c r="F9" i="1"/>
  <c r="G9" i="1"/>
  <c r="H9" i="1"/>
  <c r="I9" i="1"/>
  <c r="E9" i="1"/>
  <c r="J9" i="1" s="1"/>
  <c r="E201" i="1"/>
  <c r="E171" i="1"/>
  <c r="E176" i="1" s="1"/>
  <c r="J176" i="1" s="1"/>
  <c r="E169" i="1"/>
  <c r="J169" i="1" s="1"/>
  <c r="E164" i="1"/>
  <c r="J164" i="1" s="1"/>
  <c r="E125" i="1"/>
  <c r="E135" i="1" s="1"/>
  <c r="J135" i="1" s="1"/>
  <c r="E118" i="1"/>
  <c r="J118" i="1" s="1"/>
  <c r="I220" i="1"/>
  <c r="G220" i="1"/>
  <c r="H220" i="1"/>
  <c r="F220" i="1"/>
  <c r="J220" i="1"/>
  <c r="E220" i="1"/>
  <c r="H34" i="1"/>
  <c r="J37" i="1"/>
  <c r="F200" i="1"/>
  <c r="J204" i="1"/>
  <c r="F184" i="1"/>
  <c r="J188" i="1"/>
  <c r="G173" i="1"/>
  <c r="G132" i="1"/>
  <c r="J134" i="1"/>
  <c r="E70" i="1"/>
  <c r="G70" i="1"/>
  <c r="J24" i="1" l="1"/>
  <c r="F207" i="1"/>
  <c r="E117" i="1"/>
  <c r="J117" i="1" s="1"/>
  <c r="J125" i="1"/>
  <c r="F132" i="1"/>
  <c r="E209" i="1"/>
  <c r="H200" i="1"/>
  <c r="E122" i="1"/>
  <c r="J122" i="1" s="1"/>
  <c r="E174" i="1"/>
  <c r="J14" i="1"/>
  <c r="J29" i="1"/>
  <c r="F34" i="1"/>
  <c r="E34" i="1"/>
  <c r="F206" i="1"/>
  <c r="F205" i="1" s="1"/>
  <c r="F217" i="1" s="1"/>
  <c r="H206" i="1"/>
  <c r="H205" i="1" s="1"/>
  <c r="H217" i="1" s="1"/>
  <c r="G207" i="1"/>
  <c r="I207" i="1"/>
  <c r="J55" i="1"/>
  <c r="J74" i="1"/>
  <c r="G209" i="1"/>
  <c r="I209" i="1"/>
  <c r="J76" i="1"/>
  <c r="J86" i="1"/>
  <c r="J96" i="1"/>
  <c r="J112" i="1"/>
  <c r="J127" i="1"/>
  <c r="I208" i="1"/>
  <c r="E207" i="1"/>
  <c r="J207" i="1" s="1"/>
  <c r="J138" i="1"/>
  <c r="J143" i="1"/>
  <c r="J148" i="1"/>
  <c r="J153" i="1"/>
  <c r="J171" i="1"/>
  <c r="J186" i="1"/>
  <c r="G184" i="1"/>
  <c r="I184" i="1"/>
  <c r="J202" i="1"/>
  <c r="J203" i="1"/>
  <c r="J107" i="1"/>
  <c r="J106" i="1"/>
  <c r="J35" i="1"/>
  <c r="J34" i="1"/>
  <c r="E208" i="1"/>
  <c r="J208" i="1" s="1"/>
  <c r="J70" i="1"/>
  <c r="J174" i="1"/>
  <c r="E173" i="1"/>
  <c r="J173" i="1" s="1"/>
  <c r="J201" i="1"/>
  <c r="E200" i="1"/>
  <c r="J200" i="1" s="1"/>
  <c r="J123" i="1"/>
  <c r="E133" i="1"/>
  <c r="E158" i="1"/>
  <c r="J158" i="1" s="1"/>
  <c r="E168" i="1"/>
  <c r="J168" i="1" s="1"/>
  <c r="J177" i="1"/>
  <c r="J159" i="1"/>
  <c r="J191" i="1"/>
  <c r="G206" i="1"/>
  <c r="G205" i="1" s="1"/>
  <c r="G217" i="1" s="1"/>
  <c r="I206" i="1"/>
  <c r="I205" i="1" s="1"/>
  <c r="I217" i="1" s="1"/>
  <c r="J38" i="1"/>
  <c r="E163" i="1"/>
  <c r="J163" i="1" s="1"/>
  <c r="E190" i="1"/>
  <c r="J190" i="1" s="1"/>
  <c r="J209" i="1" l="1"/>
  <c r="J184" i="1"/>
  <c r="E132" i="1"/>
  <c r="J132" i="1" s="1"/>
  <c r="J133" i="1"/>
  <c r="E206" i="1"/>
  <c r="J206" i="1" l="1"/>
  <c r="E205" i="1"/>
  <c r="J205" i="1" l="1"/>
  <c r="J217" i="1" s="1"/>
  <c r="E217" i="1"/>
</calcChain>
</file>

<file path=xl/sharedStrings.xml><?xml version="1.0" encoding="utf-8"?>
<sst xmlns="http://schemas.openxmlformats.org/spreadsheetml/2006/main" count="326" uniqueCount="93">
  <si>
    <t>Источники ресурсного обеспечения</t>
  </si>
  <si>
    <t>Основное мероприятие 1.1</t>
  </si>
  <si>
    <t>Основное мероприятие 1.2</t>
  </si>
  <si>
    <t>Материально-техническое оснащение учреждений дополнительного образования детей в сфере культуры</t>
  </si>
  <si>
    <t>Основное мероприятие 2.1</t>
  </si>
  <si>
    <t>Основное мероприятие 2.2</t>
  </si>
  <si>
    <t xml:space="preserve">Материально-техническое оснащение библиотек </t>
  </si>
  <si>
    <t>Основное мероприятие 2.3</t>
  </si>
  <si>
    <t>Комплектование библиотечных фондов</t>
  </si>
  <si>
    <t>Основное мероприятие 2.4</t>
  </si>
  <si>
    <t>Основное мероприятие 3.1</t>
  </si>
  <si>
    <t>Обеспечение выполнения муниципального задания учреждениями культурно-досугового типа</t>
  </si>
  <si>
    <t>Основное мероприятие 3.2</t>
  </si>
  <si>
    <t>Материально-техническое оснащение учреждений культурно-досугового типа</t>
  </si>
  <si>
    <t>Основное мероприятие 3.3</t>
  </si>
  <si>
    <t>Основное мероприятие 3.5</t>
  </si>
  <si>
    <t>Основное мероприятие 4.1</t>
  </si>
  <si>
    <t>Обеспечение выполнения муниципального задания музеем</t>
  </si>
  <si>
    <t>Основное мероприятие 4.2</t>
  </si>
  <si>
    <t>Материально-техническое оснащение музея</t>
  </si>
  <si>
    <t>Основное мероприятие 5.1</t>
  </si>
  <si>
    <t>Основное мероприятие 5.2</t>
  </si>
  <si>
    <t>Материально-техническое оснащение учреждений физкультурно-спортивной направленности</t>
  </si>
  <si>
    <t>Основное мероприятие 6.1</t>
  </si>
  <si>
    <t>Основное мероприятие 7.1</t>
  </si>
  <si>
    <t>Основное мероприятие 7.2</t>
  </si>
  <si>
    <t>Статус и номер</t>
  </si>
  <si>
    <t>Наименование    основного мероприятия, мероприятия</t>
  </si>
  <si>
    <t>Ответственный исполнитель, соисполнители, исполнители</t>
  </si>
  <si>
    <t>Объем финансового обеспечения (тыс. руб.), годы</t>
  </si>
  <si>
    <t>Всего</t>
  </si>
  <si>
    <t xml:space="preserve">Всего                        </t>
  </si>
  <si>
    <t>ФБ</t>
  </si>
  <si>
    <t>ОБ</t>
  </si>
  <si>
    <t>ВБ</t>
  </si>
  <si>
    <t>Итого по подпрограмме 1</t>
  </si>
  <si>
    <t>Основное мероприятие 2.5</t>
  </si>
  <si>
    <t>Итого по подпрограмме 2</t>
  </si>
  <si>
    <t>Итого по подпрограмме 3</t>
  </si>
  <si>
    <t>Итого по подпрограмме 4</t>
  </si>
  <si>
    <t>Итого по подпрограмме 5</t>
  </si>
  <si>
    <t>Итого по подпрограмме 6</t>
  </si>
  <si>
    <t>Подпрограмма 1 "Дополнительное образование в сфере культуры"</t>
  </si>
  <si>
    <t>Подпрограмма 2 "Библиотечно-информационное обслуживание населения"</t>
  </si>
  <si>
    <t>Подпрограмма 4 "Музейная деятельность и развитие туризма"</t>
  </si>
  <si>
    <t>Подпрограмма 5 "Развитие физической культуры и спорта"</t>
  </si>
  <si>
    <t>Подпрограмма 6 "Реализация молодежной политики"</t>
  </si>
  <si>
    <t>Подпрограмма 7 "Обеспечение условий реализации муниципальной программы"</t>
  </si>
  <si>
    <t>Итого по подпрограмме 7</t>
  </si>
  <si>
    <t>Итого по муниципальной программе</t>
  </si>
  <si>
    <t>примечание:</t>
  </si>
  <si>
    <t>ФБ – федеральный бюджет;</t>
  </si>
  <si>
    <t>ОБ – областной бюджет;</t>
  </si>
  <si>
    <t>за минусом платных</t>
  </si>
  <si>
    <t>Управление культуры</t>
  </si>
  <si>
    <t xml:space="preserve">Управление культуры </t>
  </si>
  <si>
    <t>МБ</t>
  </si>
  <si>
    <t>Обеспечение выполнения муниципального задания учреждениями дополнительного образования детей в сфере культуры округа</t>
  </si>
  <si>
    <t>Обеспечение выполнения муниципального задания библиотеками округа</t>
  </si>
  <si>
    <t>Основное мероприятие 1.3</t>
  </si>
  <si>
    <t>Капитальный ремонт учреждений дополнительного образования детей в сфере культуры</t>
  </si>
  <si>
    <t>Основное мероприятие 1.4</t>
  </si>
  <si>
    <t>Основное мероприятие 4.3</t>
  </si>
  <si>
    <t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</si>
  <si>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 Основное мероприятие 5.4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</si>
  <si>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</si>
  <si>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 Основное мероприятие 5.5</t>
  </si>
  <si>
    <t>Строительство, реконструкция 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</si>
  <si>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    
 мероприятий муниципальной программы)"</t>
  </si>
  <si>
    <t xml:space="preserve">Приложение 8 к программе </t>
  </si>
  <si>
    <t>Основное мероприятие 1.5</t>
  </si>
  <si>
    <t>Реализация проекта "Народный бюджет"</t>
  </si>
  <si>
    <t>Основное мероприятие 3.6</t>
  </si>
  <si>
    <t>Основное мероприятие 2.7</t>
  </si>
  <si>
    <t>Основное мероприятие 4.4</t>
  </si>
  <si>
    <t>Основное мероприятие 5.3</t>
  </si>
  <si>
    <t>Участие в обеспечении подготовки спортивного резерва для спортивных сборных команд Вологодской области</t>
  </si>
  <si>
    <t xml:space="preserve"> Основное мероприятие 5.6</t>
  </si>
  <si>
    <t xml:space="preserve"> Основное мероприятие 5.7</t>
  </si>
  <si>
    <t>Подпрограмма 3"Организация досуга и обеспечение жителей округа услугами организаций культуры"</t>
  </si>
  <si>
    <t>Государственная поддержка лучших сельских учреждений культуры  и работников сельских учреждений культуры</t>
  </si>
  <si>
    <t>Ежемесячные и ежегодные денежные компенсации</t>
  </si>
  <si>
    <t>Капитальный ремонт и ремонт объектов культуры</t>
  </si>
  <si>
    <t>Обеспечение выполнения муниципального задания БУ СМО «МИГ»</t>
  </si>
  <si>
    <t>Обеспечение деятельности органов местного самоуправления</t>
  </si>
  <si>
    <t>Основное мероприятие 3.7</t>
  </si>
  <si>
    <t>Развитие сети учреждений культурно-досугового типа Сокольского муниципального округа</t>
  </si>
  <si>
    <t>Обеспечение  деятельности учреждений культуры, спорта и молодежной политики</t>
  </si>
  <si>
    <t>проверка</t>
  </si>
  <si>
    <t>Государственная поддержка лучших сельских учреждений культуры  и лучших работников сельских учреждений культуры</t>
  </si>
  <si>
    <t>МБ – местный бюджет (бюджет округа)</t>
  </si>
  <si>
    <t xml:space="preserve"> Финансовое обеспечение мероприятий  программы 
«Развитие культуры, туризма, спорта и реализация молодёжной политики на территории 
Сокольского муниципального округа на 2023 – 2027 годы»</t>
  </si>
  <si>
    <t>Обеспечение выполнения муниципального задания учреждениями физической культуры и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</si>
</sst>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0" fillId="0" borderId="0" xfId="0" applyNumberFormat="1" applyFont="1"/>
    <xf numFmtId="0" fontId="0" fillId="0" borderId="0" xfId="0" applyFont="1" applyBorder="1"/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164" fontId="0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6"/>
  <sheetViews>
    <sheetView tabSelected="1" view="pageBreakPreview" zoomScale="75" zoomScaleNormal="75" zoomScaleSheetLayoutView="75" workbookViewId="0">
      <pane ySplit="6" topLeftCell="A148" activePane="bottomLeft" state="frozen"/>
      <selection pane="bottomLeft" activeCell="O23" sqref="O23"/>
    </sheetView>
  </sheetViews>
  <sheetFormatPr defaultColWidth="8.85546875" defaultRowHeight="15" x14ac:dyDescent="0.25"/>
  <cols>
    <col min="1" max="1" width="35.7109375" style="1" customWidth="1"/>
    <col min="2" max="2" width="35.42578125" style="1" customWidth="1"/>
    <col min="3" max="3" width="34.5703125" style="1" customWidth="1"/>
    <col min="4" max="4" width="13.28515625" style="1" customWidth="1"/>
    <col min="5" max="5" width="13.7109375" style="1" customWidth="1"/>
    <col min="6" max="6" width="11" style="1" customWidth="1"/>
    <col min="7" max="9" width="11" style="1" bestFit="1" customWidth="1"/>
    <col min="10" max="10" width="12.85546875" style="1" customWidth="1"/>
    <col min="11" max="16384" width="8.85546875" style="1"/>
  </cols>
  <sheetData>
    <row r="1" spans="1:10" ht="3.75" customHeight="1" x14ac:dyDescent="0.25">
      <c r="E1" s="33"/>
      <c r="F1" s="34"/>
      <c r="G1" s="34"/>
      <c r="H1" s="34"/>
      <c r="I1" s="34"/>
      <c r="J1" s="34"/>
    </row>
    <row r="2" spans="1:10" ht="22.5" customHeight="1" x14ac:dyDescent="0.25">
      <c r="E2" s="29" t="s">
        <v>69</v>
      </c>
      <c r="F2" s="29"/>
      <c r="G2" s="29"/>
      <c r="H2" s="29"/>
      <c r="I2" s="29"/>
      <c r="J2" s="29"/>
    </row>
    <row r="3" spans="1:10" ht="40.5" customHeight="1" x14ac:dyDescent="0.25">
      <c r="A3" s="30" t="s">
        <v>91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ht="6.7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ht="23.25" customHeight="1" x14ac:dyDescent="0.25">
      <c r="A5" s="25" t="s">
        <v>26</v>
      </c>
      <c r="B5" s="25" t="s">
        <v>27</v>
      </c>
      <c r="C5" s="25" t="s">
        <v>28</v>
      </c>
      <c r="D5" s="25" t="s">
        <v>0</v>
      </c>
      <c r="E5" s="25" t="s">
        <v>29</v>
      </c>
      <c r="F5" s="25"/>
      <c r="G5" s="25"/>
      <c r="H5" s="25"/>
      <c r="I5" s="25"/>
      <c r="J5" s="25"/>
    </row>
    <row r="6" spans="1:10" ht="23.25" customHeight="1" x14ac:dyDescent="0.25">
      <c r="A6" s="25"/>
      <c r="B6" s="25"/>
      <c r="C6" s="25"/>
      <c r="D6" s="25"/>
      <c r="E6" s="2">
        <v>2023</v>
      </c>
      <c r="F6" s="2">
        <v>2024</v>
      </c>
      <c r="G6" s="2">
        <v>2025</v>
      </c>
      <c r="H6" s="2">
        <v>2026</v>
      </c>
      <c r="I6" s="2">
        <v>2027</v>
      </c>
      <c r="J6" s="2" t="s">
        <v>30</v>
      </c>
    </row>
    <row r="7" spans="1:10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3">
        <v>10</v>
      </c>
    </row>
    <row r="8" spans="1:10" ht="22.5" customHeight="1" x14ac:dyDescent="0.25">
      <c r="A8" s="28" t="s">
        <v>42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ht="15.75" x14ac:dyDescent="0.25">
      <c r="A9" s="26" t="s">
        <v>1</v>
      </c>
      <c r="B9" s="21" t="s">
        <v>57</v>
      </c>
      <c r="C9" s="25" t="s">
        <v>54</v>
      </c>
      <c r="D9" s="4" t="s">
        <v>30</v>
      </c>
      <c r="E9" s="16">
        <f>SUM(E10:E13)</f>
        <v>39611.300000000003</v>
      </c>
      <c r="F9" s="16">
        <f>SUM(F10:F13)</f>
        <v>37797.800000000003</v>
      </c>
      <c r="G9" s="16">
        <f>SUM(G10:G13)</f>
        <v>37797.800000000003</v>
      </c>
      <c r="H9" s="16">
        <f>SUM(H10:H13)</f>
        <v>37797.800000000003</v>
      </c>
      <c r="I9" s="16">
        <f>SUM(I10:I13)</f>
        <v>37797.800000000003</v>
      </c>
      <c r="J9" s="14">
        <f t="shared" ref="J9:J38" si="0">SUM(E9:I9)</f>
        <v>190802.5</v>
      </c>
    </row>
    <row r="10" spans="1:10" ht="15.75" x14ac:dyDescent="0.25">
      <c r="A10" s="26"/>
      <c r="B10" s="22"/>
      <c r="C10" s="25"/>
      <c r="D10" s="4" t="s">
        <v>56</v>
      </c>
      <c r="E10" s="19">
        <v>32711.3</v>
      </c>
      <c r="F10" s="18">
        <v>30897.8</v>
      </c>
      <c r="G10" s="18">
        <v>30897.8</v>
      </c>
      <c r="H10" s="18">
        <v>30897.8</v>
      </c>
      <c r="I10" s="18">
        <v>30897.8</v>
      </c>
      <c r="J10" s="14">
        <f t="shared" si="0"/>
        <v>156302.5</v>
      </c>
    </row>
    <row r="11" spans="1:10" ht="15.75" x14ac:dyDescent="0.25">
      <c r="A11" s="26"/>
      <c r="B11" s="22"/>
      <c r="C11" s="25"/>
      <c r="D11" s="4" t="s">
        <v>32</v>
      </c>
      <c r="E11" s="19">
        <v>0</v>
      </c>
      <c r="F11" s="18">
        <v>0</v>
      </c>
      <c r="G11" s="18">
        <v>0</v>
      </c>
      <c r="H11" s="18">
        <v>0</v>
      </c>
      <c r="I11" s="18">
        <v>0</v>
      </c>
      <c r="J11" s="14">
        <f t="shared" si="0"/>
        <v>0</v>
      </c>
    </row>
    <row r="12" spans="1:10" ht="15.75" x14ac:dyDescent="0.25">
      <c r="A12" s="26"/>
      <c r="B12" s="22"/>
      <c r="C12" s="25"/>
      <c r="D12" s="4" t="s">
        <v>33</v>
      </c>
      <c r="E12" s="19">
        <v>0</v>
      </c>
      <c r="F12" s="18">
        <v>0</v>
      </c>
      <c r="G12" s="18">
        <v>0</v>
      </c>
      <c r="H12" s="18">
        <v>0</v>
      </c>
      <c r="I12" s="18">
        <v>0</v>
      </c>
      <c r="J12" s="14">
        <f t="shared" si="0"/>
        <v>0</v>
      </c>
    </row>
    <row r="13" spans="1:10" ht="30.75" customHeight="1" x14ac:dyDescent="0.25">
      <c r="A13" s="26"/>
      <c r="B13" s="23"/>
      <c r="C13" s="25"/>
      <c r="D13" s="4" t="s">
        <v>34</v>
      </c>
      <c r="E13" s="18">
        <v>6900</v>
      </c>
      <c r="F13" s="18">
        <v>6900</v>
      </c>
      <c r="G13" s="18">
        <v>6900</v>
      </c>
      <c r="H13" s="18">
        <v>6900</v>
      </c>
      <c r="I13" s="18">
        <v>6900</v>
      </c>
      <c r="J13" s="14">
        <f t="shared" si="0"/>
        <v>34500</v>
      </c>
    </row>
    <row r="14" spans="1:10" ht="15.75" customHeight="1" x14ac:dyDescent="0.25">
      <c r="A14" s="26" t="s">
        <v>2</v>
      </c>
      <c r="B14" s="27" t="s">
        <v>3</v>
      </c>
      <c r="C14" s="25" t="s">
        <v>54</v>
      </c>
      <c r="D14" s="4" t="s">
        <v>30</v>
      </c>
      <c r="E14" s="20">
        <f>SUM(E15:E18)</f>
        <v>16178.6</v>
      </c>
      <c r="F14" s="20">
        <f>SUM(F15:F18)</f>
        <v>1478.6</v>
      </c>
      <c r="G14" s="16">
        <f>SUM(G15:G18)</f>
        <v>1478.6</v>
      </c>
      <c r="H14" s="16">
        <f>SUM(H15:H18)</f>
        <v>1478.6</v>
      </c>
      <c r="I14" s="16">
        <f>SUM(I15:I18)</f>
        <v>1478.6</v>
      </c>
      <c r="J14" s="14">
        <f t="shared" si="0"/>
        <v>22092.999999999996</v>
      </c>
    </row>
    <row r="15" spans="1:10" ht="15.75" x14ac:dyDescent="0.25">
      <c r="A15" s="26"/>
      <c r="B15" s="27"/>
      <c r="C15" s="25"/>
      <c r="D15" s="4" t="s">
        <v>56</v>
      </c>
      <c r="E15" s="19">
        <f>9458.6</f>
        <v>9458.6</v>
      </c>
      <c r="F15" s="19">
        <v>1478.6</v>
      </c>
      <c r="G15" s="18">
        <v>1478.6</v>
      </c>
      <c r="H15" s="18">
        <v>1478.6</v>
      </c>
      <c r="I15" s="18">
        <v>1478.6</v>
      </c>
      <c r="J15" s="14">
        <f t="shared" si="0"/>
        <v>15373.000000000002</v>
      </c>
    </row>
    <row r="16" spans="1:10" ht="15.75" x14ac:dyDescent="0.25">
      <c r="A16" s="26"/>
      <c r="B16" s="27"/>
      <c r="C16" s="25"/>
      <c r="D16" s="4" t="s">
        <v>32</v>
      </c>
      <c r="E16" s="19">
        <v>0</v>
      </c>
      <c r="F16" s="19">
        <v>0</v>
      </c>
      <c r="G16" s="18">
        <v>0</v>
      </c>
      <c r="H16" s="18">
        <v>0</v>
      </c>
      <c r="I16" s="18">
        <v>0</v>
      </c>
      <c r="J16" s="14">
        <f t="shared" si="0"/>
        <v>0</v>
      </c>
    </row>
    <row r="17" spans="1:10" ht="15.75" x14ac:dyDescent="0.25">
      <c r="A17" s="26"/>
      <c r="B17" s="27"/>
      <c r="C17" s="25"/>
      <c r="D17" s="4" t="s">
        <v>33</v>
      </c>
      <c r="E17" s="19">
        <v>6720</v>
      </c>
      <c r="F17" s="19">
        <v>0</v>
      </c>
      <c r="G17" s="18">
        <v>0</v>
      </c>
      <c r="H17" s="18">
        <v>0</v>
      </c>
      <c r="I17" s="18">
        <v>0</v>
      </c>
      <c r="J17" s="14">
        <f t="shared" si="0"/>
        <v>6720</v>
      </c>
    </row>
    <row r="18" spans="1:10" ht="15.75" x14ac:dyDescent="0.25">
      <c r="A18" s="26"/>
      <c r="B18" s="27"/>
      <c r="C18" s="25"/>
      <c r="D18" s="4" t="s">
        <v>34</v>
      </c>
      <c r="E18" s="19">
        <v>0</v>
      </c>
      <c r="F18" s="19">
        <v>0</v>
      </c>
      <c r="G18" s="18">
        <v>0</v>
      </c>
      <c r="H18" s="18">
        <v>0</v>
      </c>
      <c r="I18" s="18">
        <v>0</v>
      </c>
      <c r="J18" s="14">
        <f t="shared" si="0"/>
        <v>0</v>
      </c>
    </row>
    <row r="19" spans="1:10" ht="15.75" x14ac:dyDescent="0.25">
      <c r="A19" s="21" t="s">
        <v>59</v>
      </c>
      <c r="B19" s="21" t="s">
        <v>60</v>
      </c>
      <c r="C19" s="25" t="s">
        <v>54</v>
      </c>
      <c r="D19" s="4" t="s">
        <v>30</v>
      </c>
      <c r="E19" s="20">
        <f>SUM(E20:E23)</f>
        <v>1460.8</v>
      </c>
      <c r="F19" s="20">
        <f>SUM(F20:F23)</f>
        <v>0</v>
      </c>
      <c r="G19" s="16">
        <f>SUM(G20:G23)</f>
        <v>0</v>
      </c>
      <c r="H19" s="16">
        <f>SUM(H20:H23)</f>
        <v>0</v>
      </c>
      <c r="I19" s="16">
        <f>SUM(I20:I23)</f>
        <v>0</v>
      </c>
      <c r="J19" s="14">
        <f t="shared" si="0"/>
        <v>1460.8</v>
      </c>
    </row>
    <row r="20" spans="1:10" ht="15.75" x14ac:dyDescent="0.25">
      <c r="A20" s="22"/>
      <c r="B20" s="22"/>
      <c r="C20" s="25"/>
      <c r="D20" s="4" t="s">
        <v>56</v>
      </c>
      <c r="E20" s="19">
        <v>1460.8</v>
      </c>
      <c r="F20" s="19">
        <v>0</v>
      </c>
      <c r="G20" s="18">
        <v>0</v>
      </c>
      <c r="H20" s="18">
        <v>0</v>
      </c>
      <c r="I20" s="18">
        <v>0</v>
      </c>
      <c r="J20" s="14">
        <f t="shared" si="0"/>
        <v>1460.8</v>
      </c>
    </row>
    <row r="21" spans="1:10" ht="15.75" x14ac:dyDescent="0.25">
      <c r="A21" s="22"/>
      <c r="B21" s="22"/>
      <c r="C21" s="25"/>
      <c r="D21" s="4" t="s">
        <v>32</v>
      </c>
      <c r="E21" s="19">
        <v>0</v>
      </c>
      <c r="F21" s="19">
        <v>0</v>
      </c>
      <c r="G21" s="18">
        <v>0</v>
      </c>
      <c r="H21" s="18">
        <v>0</v>
      </c>
      <c r="I21" s="18">
        <v>0</v>
      </c>
      <c r="J21" s="14">
        <f t="shared" si="0"/>
        <v>0</v>
      </c>
    </row>
    <row r="22" spans="1:10" ht="15.75" x14ac:dyDescent="0.25">
      <c r="A22" s="22"/>
      <c r="B22" s="22"/>
      <c r="C22" s="25"/>
      <c r="D22" s="4" t="s">
        <v>33</v>
      </c>
      <c r="E22" s="19">
        <v>0</v>
      </c>
      <c r="F22" s="19">
        <v>0</v>
      </c>
      <c r="G22" s="18">
        <v>0</v>
      </c>
      <c r="H22" s="18">
        <v>0</v>
      </c>
      <c r="I22" s="18">
        <v>0</v>
      </c>
      <c r="J22" s="14">
        <f t="shared" si="0"/>
        <v>0</v>
      </c>
    </row>
    <row r="23" spans="1:10" ht="15.75" x14ac:dyDescent="0.25">
      <c r="A23" s="23"/>
      <c r="B23" s="23"/>
      <c r="C23" s="25"/>
      <c r="D23" s="4" t="s">
        <v>34</v>
      </c>
      <c r="E23" s="19">
        <v>0</v>
      </c>
      <c r="F23" s="19">
        <v>0</v>
      </c>
      <c r="G23" s="18">
        <v>0</v>
      </c>
      <c r="H23" s="18">
        <v>0</v>
      </c>
      <c r="I23" s="18">
        <v>0</v>
      </c>
      <c r="J23" s="14">
        <f t="shared" si="0"/>
        <v>0</v>
      </c>
    </row>
    <row r="24" spans="1:10" ht="15.75" x14ac:dyDescent="0.25">
      <c r="A24" s="21" t="s">
        <v>61</v>
      </c>
      <c r="B24" s="21" t="s">
        <v>60</v>
      </c>
      <c r="C24" s="25" t="s">
        <v>54</v>
      </c>
      <c r="D24" s="4" t="s">
        <v>30</v>
      </c>
      <c r="E24" s="20">
        <f>SUM(E25:E28)</f>
        <v>77770.5</v>
      </c>
      <c r="F24" s="20">
        <f>SUM(F25:F28)</f>
        <v>0</v>
      </c>
      <c r="G24" s="16">
        <f>SUM(G25:G28)</f>
        <v>0</v>
      </c>
      <c r="H24" s="16">
        <f>SUM(H25:H28)</f>
        <v>0</v>
      </c>
      <c r="I24" s="16">
        <f>SUM(I25:I28)</f>
        <v>0</v>
      </c>
      <c r="J24" s="14">
        <f t="shared" si="0"/>
        <v>77770.5</v>
      </c>
    </row>
    <row r="25" spans="1:10" ht="15.75" x14ac:dyDescent="0.25">
      <c r="A25" s="22"/>
      <c r="B25" s="22"/>
      <c r="C25" s="25"/>
      <c r="D25" s="4" t="s">
        <v>56</v>
      </c>
      <c r="E25" s="19">
        <v>17510.8</v>
      </c>
      <c r="F25" s="19">
        <v>0</v>
      </c>
      <c r="G25" s="18">
        <v>0</v>
      </c>
      <c r="H25" s="18">
        <v>0</v>
      </c>
      <c r="I25" s="18">
        <v>0</v>
      </c>
      <c r="J25" s="14">
        <f t="shared" si="0"/>
        <v>17510.8</v>
      </c>
    </row>
    <row r="26" spans="1:10" ht="15.75" x14ac:dyDescent="0.25">
      <c r="A26" s="22"/>
      <c r="B26" s="22"/>
      <c r="C26" s="25"/>
      <c r="D26" s="4" t="s">
        <v>32</v>
      </c>
      <c r="E26" s="19">
        <v>46400</v>
      </c>
      <c r="F26" s="19">
        <v>0</v>
      </c>
      <c r="G26" s="18">
        <v>0</v>
      </c>
      <c r="H26" s="18">
        <v>0</v>
      </c>
      <c r="I26" s="18">
        <v>0</v>
      </c>
      <c r="J26" s="14">
        <f t="shared" si="0"/>
        <v>46400</v>
      </c>
    </row>
    <row r="27" spans="1:10" ht="15.75" x14ac:dyDescent="0.25">
      <c r="A27" s="22"/>
      <c r="B27" s="22"/>
      <c r="C27" s="25"/>
      <c r="D27" s="4" t="s">
        <v>33</v>
      </c>
      <c r="E27" s="19">
        <v>13859.7</v>
      </c>
      <c r="F27" s="19">
        <v>0</v>
      </c>
      <c r="G27" s="18">
        <v>0</v>
      </c>
      <c r="H27" s="18">
        <v>0</v>
      </c>
      <c r="I27" s="18">
        <v>0</v>
      </c>
      <c r="J27" s="14">
        <f t="shared" si="0"/>
        <v>13859.7</v>
      </c>
    </row>
    <row r="28" spans="1:10" ht="15.75" x14ac:dyDescent="0.25">
      <c r="A28" s="23"/>
      <c r="B28" s="23"/>
      <c r="C28" s="25"/>
      <c r="D28" s="4" t="s">
        <v>34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4">
        <f t="shared" si="0"/>
        <v>0</v>
      </c>
    </row>
    <row r="29" spans="1:10" ht="15.75" x14ac:dyDescent="0.25">
      <c r="A29" s="21" t="s">
        <v>70</v>
      </c>
      <c r="B29" s="21" t="s">
        <v>71</v>
      </c>
      <c r="C29" s="25" t="s">
        <v>54</v>
      </c>
      <c r="D29" s="4" t="s">
        <v>30</v>
      </c>
      <c r="E29" s="16">
        <f>SUM(E30:E33)</f>
        <v>3145.8</v>
      </c>
      <c r="F29" s="16">
        <f>SUM(F30:F33)</f>
        <v>0</v>
      </c>
      <c r="G29" s="16">
        <f>SUM(G30:G33)</f>
        <v>0</v>
      </c>
      <c r="H29" s="16">
        <f>SUM(H30:H33)</f>
        <v>0</v>
      </c>
      <c r="I29" s="16">
        <f>SUM(I30:I33)</f>
        <v>0</v>
      </c>
      <c r="J29" s="14">
        <f t="shared" si="0"/>
        <v>3145.8</v>
      </c>
    </row>
    <row r="30" spans="1:10" ht="15.75" x14ac:dyDescent="0.25">
      <c r="A30" s="22"/>
      <c r="B30" s="22"/>
      <c r="C30" s="25"/>
      <c r="D30" s="4" t="s">
        <v>56</v>
      </c>
      <c r="E30" s="18">
        <v>943.7</v>
      </c>
      <c r="F30" s="18">
        <v>0</v>
      </c>
      <c r="G30" s="18">
        <v>0</v>
      </c>
      <c r="H30" s="18">
        <v>0</v>
      </c>
      <c r="I30" s="18">
        <v>0</v>
      </c>
      <c r="J30" s="14">
        <f t="shared" si="0"/>
        <v>943.7</v>
      </c>
    </row>
    <row r="31" spans="1:10" ht="15.75" x14ac:dyDescent="0.25">
      <c r="A31" s="22"/>
      <c r="B31" s="22"/>
      <c r="C31" s="25"/>
      <c r="D31" s="4" t="s">
        <v>32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4">
        <f t="shared" si="0"/>
        <v>0</v>
      </c>
    </row>
    <row r="32" spans="1:10" ht="15.75" x14ac:dyDescent="0.25">
      <c r="A32" s="22"/>
      <c r="B32" s="22"/>
      <c r="C32" s="25"/>
      <c r="D32" s="4" t="s">
        <v>33</v>
      </c>
      <c r="E32" s="18">
        <v>2202.1</v>
      </c>
      <c r="F32" s="18">
        <v>0</v>
      </c>
      <c r="G32" s="18">
        <v>0</v>
      </c>
      <c r="H32" s="18">
        <v>0</v>
      </c>
      <c r="I32" s="18">
        <v>0</v>
      </c>
      <c r="J32" s="14">
        <f t="shared" si="0"/>
        <v>2202.1</v>
      </c>
    </row>
    <row r="33" spans="1:10" ht="15.75" x14ac:dyDescent="0.25">
      <c r="A33" s="23"/>
      <c r="B33" s="23"/>
      <c r="C33" s="25"/>
      <c r="D33" s="4" t="s">
        <v>34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4">
        <f t="shared" si="0"/>
        <v>0</v>
      </c>
    </row>
    <row r="34" spans="1:10" ht="15.75" x14ac:dyDescent="0.25">
      <c r="A34" s="28" t="s">
        <v>35</v>
      </c>
      <c r="B34" s="25"/>
      <c r="C34" s="28" t="s">
        <v>55</v>
      </c>
      <c r="D34" s="5" t="s">
        <v>30</v>
      </c>
      <c r="E34" s="17">
        <f>SUM(E35:E38)</f>
        <v>138167</v>
      </c>
      <c r="F34" s="17">
        <f>SUM(F35:F38)</f>
        <v>39276.399999999994</v>
      </c>
      <c r="G34" s="17">
        <f>SUM(G35:G38)</f>
        <v>39276.399999999994</v>
      </c>
      <c r="H34" s="17">
        <f>SUM(H35:H38)</f>
        <v>39276.399999999994</v>
      </c>
      <c r="I34" s="17">
        <f>SUM(I35:I38)</f>
        <v>39276.399999999994</v>
      </c>
      <c r="J34" s="15">
        <f t="shared" si="0"/>
        <v>295272.59999999998</v>
      </c>
    </row>
    <row r="35" spans="1:10" ht="15.75" x14ac:dyDescent="0.25">
      <c r="A35" s="25"/>
      <c r="B35" s="25"/>
      <c r="C35" s="28"/>
      <c r="D35" s="5" t="s">
        <v>56</v>
      </c>
      <c r="E35" s="17">
        <f>E10+E15+E20+E25+E30</f>
        <v>62085.2</v>
      </c>
      <c r="F35" s="17">
        <f>F10+F15+F20+F25+F30</f>
        <v>32376.399999999998</v>
      </c>
      <c r="G35" s="17">
        <f>G10+G15+G20+G25+G30</f>
        <v>32376.399999999998</v>
      </c>
      <c r="H35" s="17">
        <f>H10+H15+H20+H25+H30</f>
        <v>32376.399999999998</v>
      </c>
      <c r="I35" s="17">
        <f>I10+I15+I20+I25+I30</f>
        <v>32376.399999999998</v>
      </c>
      <c r="J35" s="15">
        <f t="shared" si="0"/>
        <v>191590.8</v>
      </c>
    </row>
    <row r="36" spans="1:10" ht="15.75" x14ac:dyDescent="0.25">
      <c r="A36" s="25"/>
      <c r="B36" s="25"/>
      <c r="C36" s="28"/>
      <c r="D36" s="5" t="s">
        <v>32</v>
      </c>
      <c r="E36" s="17">
        <f t="shared" ref="E36:I38" si="1">E11+E16+E21+E26+E31</f>
        <v>46400</v>
      </c>
      <c r="F36" s="17">
        <f t="shared" si="1"/>
        <v>0</v>
      </c>
      <c r="G36" s="17">
        <f t="shared" si="1"/>
        <v>0</v>
      </c>
      <c r="H36" s="17">
        <f t="shared" si="1"/>
        <v>0</v>
      </c>
      <c r="I36" s="17">
        <f t="shared" si="1"/>
        <v>0</v>
      </c>
      <c r="J36" s="15">
        <f t="shared" si="0"/>
        <v>46400</v>
      </c>
    </row>
    <row r="37" spans="1:10" ht="15.75" x14ac:dyDescent="0.25">
      <c r="A37" s="25"/>
      <c r="B37" s="25"/>
      <c r="C37" s="28"/>
      <c r="D37" s="5" t="s">
        <v>33</v>
      </c>
      <c r="E37" s="17">
        <f t="shared" si="1"/>
        <v>22781.8</v>
      </c>
      <c r="F37" s="17">
        <f t="shared" si="1"/>
        <v>0</v>
      </c>
      <c r="G37" s="17">
        <f t="shared" si="1"/>
        <v>0</v>
      </c>
      <c r="H37" s="17">
        <f t="shared" si="1"/>
        <v>0</v>
      </c>
      <c r="I37" s="17">
        <f t="shared" si="1"/>
        <v>0</v>
      </c>
      <c r="J37" s="15">
        <f t="shared" si="0"/>
        <v>22781.8</v>
      </c>
    </row>
    <row r="38" spans="1:10" ht="15.75" x14ac:dyDescent="0.25">
      <c r="A38" s="25"/>
      <c r="B38" s="25"/>
      <c r="C38" s="28"/>
      <c r="D38" s="5" t="s">
        <v>34</v>
      </c>
      <c r="E38" s="17">
        <f t="shared" si="1"/>
        <v>6900</v>
      </c>
      <c r="F38" s="17">
        <f t="shared" si="1"/>
        <v>6900</v>
      </c>
      <c r="G38" s="17">
        <f t="shared" si="1"/>
        <v>6900</v>
      </c>
      <c r="H38" s="17">
        <f t="shared" si="1"/>
        <v>6900</v>
      </c>
      <c r="I38" s="17">
        <f t="shared" si="1"/>
        <v>6900</v>
      </c>
      <c r="J38" s="15">
        <f t="shared" si="0"/>
        <v>34500</v>
      </c>
    </row>
    <row r="39" spans="1:10" ht="26.25" customHeight="1" x14ac:dyDescent="0.25">
      <c r="A39" s="28" t="s">
        <v>43</v>
      </c>
      <c r="B39" s="25"/>
      <c r="C39" s="25"/>
      <c r="D39" s="25"/>
      <c r="E39" s="25"/>
      <c r="F39" s="25"/>
      <c r="G39" s="25"/>
      <c r="H39" s="25"/>
      <c r="I39" s="25"/>
      <c r="J39" s="25"/>
    </row>
    <row r="40" spans="1:10" ht="15.75" x14ac:dyDescent="0.25">
      <c r="A40" s="26" t="s">
        <v>4</v>
      </c>
      <c r="B40" s="24" t="s">
        <v>58</v>
      </c>
      <c r="C40" s="25" t="s">
        <v>55</v>
      </c>
      <c r="D40" s="4" t="s">
        <v>30</v>
      </c>
      <c r="E40" s="16">
        <f>SUM(E41:E44)</f>
        <v>42232.200000000004</v>
      </c>
      <c r="F40" s="16">
        <f>SUM(F41:F44)</f>
        <v>44902.1</v>
      </c>
      <c r="G40" s="16">
        <f>SUM(G41:G44)</f>
        <v>44902.1</v>
      </c>
      <c r="H40" s="16">
        <f>SUM(H41:H44)</f>
        <v>44902.1</v>
      </c>
      <c r="I40" s="16">
        <f>SUM(I41:I44)</f>
        <v>44902.1</v>
      </c>
      <c r="J40" s="16">
        <f t="shared" ref="J40:J74" si="2">SUM(E40:I40)</f>
        <v>221840.6</v>
      </c>
    </row>
    <row r="41" spans="1:10" ht="15.75" x14ac:dyDescent="0.25">
      <c r="A41" s="26"/>
      <c r="B41" s="24"/>
      <c r="C41" s="25"/>
      <c r="D41" s="4" t="s">
        <v>56</v>
      </c>
      <c r="E41" s="19">
        <v>41852.800000000003</v>
      </c>
      <c r="F41" s="18">
        <v>44622.1</v>
      </c>
      <c r="G41" s="18">
        <v>44622.1</v>
      </c>
      <c r="H41" s="18">
        <v>44622.1</v>
      </c>
      <c r="I41" s="18">
        <v>44622.1</v>
      </c>
      <c r="J41" s="16">
        <f t="shared" si="2"/>
        <v>220341.2</v>
      </c>
    </row>
    <row r="42" spans="1:10" ht="15.75" x14ac:dyDescent="0.25">
      <c r="A42" s="26"/>
      <c r="B42" s="24"/>
      <c r="C42" s="25"/>
      <c r="D42" s="4" t="s">
        <v>32</v>
      </c>
      <c r="E42" s="19">
        <v>0</v>
      </c>
      <c r="F42" s="18">
        <v>0</v>
      </c>
      <c r="G42" s="18">
        <v>0</v>
      </c>
      <c r="H42" s="18">
        <v>0</v>
      </c>
      <c r="I42" s="18">
        <v>0</v>
      </c>
      <c r="J42" s="16">
        <f t="shared" si="2"/>
        <v>0</v>
      </c>
    </row>
    <row r="43" spans="1:10" ht="15.75" x14ac:dyDescent="0.25">
      <c r="A43" s="26"/>
      <c r="B43" s="24"/>
      <c r="C43" s="25"/>
      <c r="D43" s="4" t="s">
        <v>33</v>
      </c>
      <c r="E43" s="19">
        <v>0</v>
      </c>
      <c r="F43" s="18">
        <v>0</v>
      </c>
      <c r="G43" s="18">
        <v>0</v>
      </c>
      <c r="H43" s="18">
        <v>0</v>
      </c>
      <c r="I43" s="18">
        <v>0</v>
      </c>
      <c r="J43" s="16">
        <f t="shared" si="2"/>
        <v>0</v>
      </c>
    </row>
    <row r="44" spans="1:10" ht="15.75" x14ac:dyDescent="0.25">
      <c r="A44" s="26"/>
      <c r="B44" s="24"/>
      <c r="C44" s="25"/>
      <c r="D44" s="4" t="s">
        <v>34</v>
      </c>
      <c r="E44" s="18">
        <v>379.4</v>
      </c>
      <c r="F44" s="18">
        <v>280</v>
      </c>
      <c r="G44" s="18">
        <v>280</v>
      </c>
      <c r="H44" s="18">
        <v>280</v>
      </c>
      <c r="I44" s="18">
        <v>280</v>
      </c>
      <c r="J44" s="16">
        <f t="shared" si="2"/>
        <v>1499.4</v>
      </c>
    </row>
    <row r="45" spans="1:10" ht="15.75" x14ac:dyDescent="0.25">
      <c r="A45" s="26" t="s">
        <v>5</v>
      </c>
      <c r="B45" s="26" t="s">
        <v>6</v>
      </c>
      <c r="C45" s="25" t="s">
        <v>55</v>
      </c>
      <c r="D45" s="4" t="s">
        <v>30</v>
      </c>
      <c r="E45" s="16">
        <f>SUM(E46:E49)</f>
        <v>2596.6</v>
      </c>
      <c r="F45" s="16">
        <f>SUM(F46:F49)</f>
        <v>1226.4000000000001</v>
      </c>
      <c r="G45" s="16">
        <f>SUM(G46:G49)</f>
        <v>1226.4000000000001</v>
      </c>
      <c r="H45" s="16">
        <f>SUM(H46:H49)</f>
        <v>1226.4000000000001</v>
      </c>
      <c r="I45" s="16">
        <f>SUM(I46:I49)</f>
        <v>1226.4000000000001</v>
      </c>
      <c r="J45" s="16">
        <f t="shared" si="2"/>
        <v>7502.1999999999989</v>
      </c>
    </row>
    <row r="46" spans="1:10" ht="15.75" x14ac:dyDescent="0.25">
      <c r="A46" s="26"/>
      <c r="B46" s="26"/>
      <c r="C46" s="25"/>
      <c r="D46" s="4" t="s">
        <v>56</v>
      </c>
      <c r="E46" s="18">
        <v>1224.0999999999999</v>
      </c>
      <c r="F46" s="18">
        <v>1226.4000000000001</v>
      </c>
      <c r="G46" s="18">
        <v>1226.4000000000001</v>
      </c>
      <c r="H46" s="18">
        <v>1226.4000000000001</v>
      </c>
      <c r="I46" s="18">
        <v>1226.4000000000001</v>
      </c>
      <c r="J46" s="16">
        <f t="shared" si="2"/>
        <v>6129.7000000000007</v>
      </c>
    </row>
    <row r="47" spans="1:10" ht="15.75" x14ac:dyDescent="0.25">
      <c r="A47" s="26"/>
      <c r="B47" s="26"/>
      <c r="C47" s="25"/>
      <c r="D47" s="4" t="s">
        <v>32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6">
        <f t="shared" si="2"/>
        <v>0</v>
      </c>
    </row>
    <row r="48" spans="1:10" ht="15.75" x14ac:dyDescent="0.25">
      <c r="A48" s="26"/>
      <c r="B48" s="26"/>
      <c r="C48" s="25"/>
      <c r="D48" s="4" t="s">
        <v>33</v>
      </c>
      <c r="E48" s="18">
        <v>1372.5</v>
      </c>
      <c r="F48" s="18">
        <v>0</v>
      </c>
      <c r="G48" s="18">
        <v>0</v>
      </c>
      <c r="H48" s="18">
        <v>0</v>
      </c>
      <c r="I48" s="18">
        <v>0</v>
      </c>
      <c r="J48" s="16">
        <f t="shared" si="2"/>
        <v>1372.5</v>
      </c>
    </row>
    <row r="49" spans="1:10" ht="15.75" x14ac:dyDescent="0.25">
      <c r="A49" s="26"/>
      <c r="B49" s="26"/>
      <c r="C49" s="25"/>
      <c r="D49" s="4" t="s">
        <v>34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6">
        <f t="shared" si="2"/>
        <v>0</v>
      </c>
    </row>
    <row r="50" spans="1:10" ht="15.75" x14ac:dyDescent="0.25">
      <c r="A50" s="26" t="s">
        <v>7</v>
      </c>
      <c r="B50" s="27" t="s">
        <v>8</v>
      </c>
      <c r="C50" s="25" t="s">
        <v>55</v>
      </c>
      <c r="D50" s="4" t="s">
        <v>30</v>
      </c>
      <c r="E50" s="16">
        <f>SUM(E51:E54)</f>
        <v>378</v>
      </c>
      <c r="F50" s="16">
        <f>SUM(F51:F54)</f>
        <v>378</v>
      </c>
      <c r="G50" s="16">
        <f>SUM(G51:G54)</f>
        <v>378</v>
      </c>
      <c r="H50" s="16">
        <f>SUM(H51:H54)</f>
        <v>378</v>
      </c>
      <c r="I50" s="16">
        <f>SUM(I51:I54)</f>
        <v>378</v>
      </c>
      <c r="J50" s="16">
        <f t="shared" si="2"/>
        <v>1890</v>
      </c>
    </row>
    <row r="51" spans="1:10" ht="15.75" x14ac:dyDescent="0.25">
      <c r="A51" s="26"/>
      <c r="B51" s="27"/>
      <c r="C51" s="25"/>
      <c r="D51" s="4" t="s">
        <v>56</v>
      </c>
      <c r="E51" s="18">
        <v>38</v>
      </c>
      <c r="F51" s="18">
        <v>38</v>
      </c>
      <c r="G51" s="18">
        <v>38</v>
      </c>
      <c r="H51" s="18">
        <v>38</v>
      </c>
      <c r="I51" s="18">
        <v>38</v>
      </c>
      <c r="J51" s="16">
        <f t="shared" si="2"/>
        <v>190</v>
      </c>
    </row>
    <row r="52" spans="1:10" ht="15.75" x14ac:dyDescent="0.25">
      <c r="A52" s="26"/>
      <c r="B52" s="27"/>
      <c r="C52" s="25"/>
      <c r="D52" s="4" t="s">
        <v>32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6">
        <f t="shared" si="2"/>
        <v>0</v>
      </c>
    </row>
    <row r="53" spans="1:10" ht="15.75" x14ac:dyDescent="0.25">
      <c r="A53" s="26"/>
      <c r="B53" s="27"/>
      <c r="C53" s="25"/>
      <c r="D53" s="4" t="s">
        <v>33</v>
      </c>
      <c r="E53" s="18">
        <v>340</v>
      </c>
      <c r="F53" s="18">
        <v>340</v>
      </c>
      <c r="G53" s="18">
        <v>340</v>
      </c>
      <c r="H53" s="18">
        <v>340</v>
      </c>
      <c r="I53" s="18">
        <v>340</v>
      </c>
      <c r="J53" s="16">
        <f t="shared" si="2"/>
        <v>1700</v>
      </c>
    </row>
    <row r="54" spans="1:10" ht="15.75" x14ac:dyDescent="0.25">
      <c r="A54" s="26"/>
      <c r="B54" s="27"/>
      <c r="C54" s="25"/>
      <c r="D54" s="4" t="s">
        <v>34</v>
      </c>
      <c r="E54" s="19">
        <v>0</v>
      </c>
      <c r="F54" s="18">
        <v>0</v>
      </c>
      <c r="G54" s="18">
        <v>0</v>
      </c>
      <c r="H54" s="18">
        <v>0</v>
      </c>
      <c r="I54" s="18">
        <v>0</v>
      </c>
      <c r="J54" s="16">
        <f t="shared" si="2"/>
        <v>0</v>
      </c>
    </row>
    <row r="55" spans="1:10" ht="15.75" x14ac:dyDescent="0.25">
      <c r="A55" s="26" t="s">
        <v>9</v>
      </c>
      <c r="B55" s="27" t="s">
        <v>81</v>
      </c>
      <c r="C55" s="25" t="s">
        <v>55</v>
      </c>
      <c r="D55" s="4" t="s">
        <v>30</v>
      </c>
      <c r="E55" s="20">
        <f>SUM(E56:E59)</f>
        <v>436.4</v>
      </c>
      <c r="F55" s="16">
        <f>SUM(F56:F59)</f>
        <v>690.6</v>
      </c>
      <c r="G55" s="16">
        <f>SUM(G56:G59)</f>
        <v>690.6</v>
      </c>
      <c r="H55" s="16">
        <f>SUM(H56:H59)</f>
        <v>690.6</v>
      </c>
      <c r="I55" s="16">
        <f>SUM(I56:I59)</f>
        <v>690.6</v>
      </c>
      <c r="J55" s="16">
        <f t="shared" si="2"/>
        <v>3198.7999999999997</v>
      </c>
    </row>
    <row r="56" spans="1:10" ht="15.75" x14ac:dyDescent="0.25">
      <c r="A56" s="26"/>
      <c r="B56" s="27"/>
      <c r="C56" s="25"/>
      <c r="D56" s="4" t="s">
        <v>56</v>
      </c>
      <c r="E56" s="19">
        <v>436.4</v>
      </c>
      <c r="F56" s="18">
        <v>690.6</v>
      </c>
      <c r="G56" s="18">
        <v>690.6</v>
      </c>
      <c r="H56" s="18">
        <v>690.6</v>
      </c>
      <c r="I56" s="18">
        <v>690.6</v>
      </c>
      <c r="J56" s="16">
        <f t="shared" si="2"/>
        <v>3198.7999999999997</v>
      </c>
    </row>
    <row r="57" spans="1:10" ht="15.75" x14ac:dyDescent="0.25">
      <c r="A57" s="26"/>
      <c r="B57" s="27"/>
      <c r="C57" s="25"/>
      <c r="D57" s="4" t="s">
        <v>32</v>
      </c>
      <c r="E57" s="19">
        <v>0</v>
      </c>
      <c r="F57" s="18">
        <v>0</v>
      </c>
      <c r="G57" s="18">
        <v>0</v>
      </c>
      <c r="H57" s="18">
        <v>0</v>
      </c>
      <c r="I57" s="18">
        <v>0</v>
      </c>
      <c r="J57" s="16">
        <f t="shared" si="2"/>
        <v>0</v>
      </c>
    </row>
    <row r="58" spans="1:10" ht="15.75" x14ac:dyDescent="0.25">
      <c r="A58" s="26"/>
      <c r="B58" s="27"/>
      <c r="C58" s="25"/>
      <c r="D58" s="4" t="s">
        <v>33</v>
      </c>
      <c r="E58" s="19">
        <v>0</v>
      </c>
      <c r="F58" s="18">
        <v>0</v>
      </c>
      <c r="G58" s="18">
        <v>0</v>
      </c>
      <c r="H58" s="18">
        <v>0</v>
      </c>
      <c r="I58" s="18">
        <v>0</v>
      </c>
      <c r="J58" s="16">
        <f t="shared" si="2"/>
        <v>0</v>
      </c>
    </row>
    <row r="59" spans="1:10" ht="15.75" x14ac:dyDescent="0.25">
      <c r="A59" s="26"/>
      <c r="B59" s="27"/>
      <c r="C59" s="25"/>
      <c r="D59" s="4" t="s">
        <v>34</v>
      </c>
      <c r="E59" s="19">
        <v>0</v>
      </c>
      <c r="F59" s="18">
        <v>0</v>
      </c>
      <c r="G59" s="18">
        <v>0</v>
      </c>
      <c r="H59" s="18">
        <v>0</v>
      </c>
      <c r="I59" s="18">
        <v>0</v>
      </c>
      <c r="J59" s="16">
        <f t="shared" si="2"/>
        <v>0</v>
      </c>
    </row>
    <row r="60" spans="1:10" ht="15.75" x14ac:dyDescent="0.25">
      <c r="A60" s="24" t="s">
        <v>36</v>
      </c>
      <c r="B60" s="27" t="s">
        <v>80</v>
      </c>
      <c r="C60" s="25" t="s">
        <v>55</v>
      </c>
      <c r="D60" s="4" t="s">
        <v>30</v>
      </c>
      <c r="E60" s="16">
        <f>SUM(E61:E64)</f>
        <v>0</v>
      </c>
      <c r="F60" s="16">
        <f>SUM(F61:F64)</f>
        <v>0</v>
      </c>
      <c r="G60" s="16">
        <f>SUM(G61:G64)</f>
        <v>0</v>
      </c>
      <c r="H60" s="16">
        <f>SUM(H61:H64)</f>
        <v>0</v>
      </c>
      <c r="I60" s="16">
        <f>SUM(I61:I64)</f>
        <v>0</v>
      </c>
      <c r="J60" s="16">
        <f t="shared" si="2"/>
        <v>0</v>
      </c>
    </row>
    <row r="61" spans="1:10" ht="15.75" x14ac:dyDescent="0.25">
      <c r="A61" s="24"/>
      <c r="B61" s="27"/>
      <c r="C61" s="25"/>
      <c r="D61" s="4" t="s">
        <v>56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6">
        <f t="shared" si="2"/>
        <v>0</v>
      </c>
    </row>
    <row r="62" spans="1:10" ht="15.75" x14ac:dyDescent="0.25">
      <c r="A62" s="24"/>
      <c r="B62" s="27"/>
      <c r="C62" s="25"/>
      <c r="D62" s="4" t="s">
        <v>32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6">
        <f t="shared" si="2"/>
        <v>0</v>
      </c>
    </row>
    <row r="63" spans="1:10" ht="15.75" x14ac:dyDescent="0.25">
      <c r="A63" s="24"/>
      <c r="B63" s="27"/>
      <c r="C63" s="25"/>
      <c r="D63" s="4" t="s">
        <v>33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6">
        <f t="shared" si="2"/>
        <v>0</v>
      </c>
    </row>
    <row r="64" spans="1:10" ht="15.75" x14ac:dyDescent="0.25">
      <c r="A64" s="24"/>
      <c r="B64" s="27"/>
      <c r="C64" s="25"/>
      <c r="D64" s="4" t="s">
        <v>34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6">
        <f t="shared" si="2"/>
        <v>0</v>
      </c>
    </row>
    <row r="65" spans="1:10" ht="15.75" x14ac:dyDescent="0.25">
      <c r="A65" s="21" t="s">
        <v>73</v>
      </c>
      <c r="B65" s="21" t="s">
        <v>71</v>
      </c>
      <c r="C65" s="25" t="s">
        <v>54</v>
      </c>
      <c r="D65" s="4" t="s">
        <v>30</v>
      </c>
      <c r="E65" s="16">
        <f>SUM(E66:E69)</f>
        <v>550</v>
      </c>
      <c r="F65" s="16">
        <f>SUM(F66:F69)</f>
        <v>0</v>
      </c>
      <c r="G65" s="16">
        <f>SUM(G66:G69)</f>
        <v>0</v>
      </c>
      <c r="H65" s="16">
        <f>SUM(H66:H69)</f>
        <v>0</v>
      </c>
      <c r="I65" s="16">
        <f>SUM(I66:I69)</f>
        <v>0</v>
      </c>
      <c r="J65" s="16">
        <f t="shared" si="2"/>
        <v>550</v>
      </c>
    </row>
    <row r="66" spans="1:10" ht="15.75" x14ac:dyDescent="0.25">
      <c r="A66" s="22"/>
      <c r="B66" s="22"/>
      <c r="C66" s="25"/>
      <c r="D66" s="4" t="s">
        <v>56</v>
      </c>
      <c r="E66" s="18">
        <v>165</v>
      </c>
      <c r="F66" s="18">
        <v>0</v>
      </c>
      <c r="G66" s="18">
        <v>0</v>
      </c>
      <c r="H66" s="18">
        <v>0</v>
      </c>
      <c r="I66" s="18">
        <v>0</v>
      </c>
      <c r="J66" s="16">
        <f t="shared" si="2"/>
        <v>165</v>
      </c>
    </row>
    <row r="67" spans="1:10" ht="15.75" x14ac:dyDescent="0.25">
      <c r="A67" s="22"/>
      <c r="B67" s="22"/>
      <c r="C67" s="25"/>
      <c r="D67" s="4" t="s">
        <v>32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6">
        <f t="shared" si="2"/>
        <v>0</v>
      </c>
    </row>
    <row r="68" spans="1:10" ht="15.75" x14ac:dyDescent="0.25">
      <c r="A68" s="22"/>
      <c r="B68" s="22"/>
      <c r="C68" s="25"/>
      <c r="D68" s="4" t="s">
        <v>33</v>
      </c>
      <c r="E68" s="18">
        <v>385</v>
      </c>
      <c r="F68" s="18">
        <v>0</v>
      </c>
      <c r="G68" s="18">
        <v>0</v>
      </c>
      <c r="H68" s="18">
        <v>0</v>
      </c>
      <c r="I68" s="18">
        <v>0</v>
      </c>
      <c r="J68" s="16">
        <f t="shared" si="2"/>
        <v>385</v>
      </c>
    </row>
    <row r="69" spans="1:10" ht="15.75" x14ac:dyDescent="0.25">
      <c r="A69" s="23"/>
      <c r="B69" s="23"/>
      <c r="C69" s="25"/>
      <c r="D69" s="4" t="s">
        <v>34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6">
        <f t="shared" si="2"/>
        <v>0</v>
      </c>
    </row>
    <row r="70" spans="1:10" ht="15.75" x14ac:dyDescent="0.25">
      <c r="A70" s="28" t="s">
        <v>37</v>
      </c>
      <c r="B70" s="25"/>
      <c r="C70" s="28" t="s">
        <v>55</v>
      </c>
      <c r="D70" s="5" t="s">
        <v>30</v>
      </c>
      <c r="E70" s="17">
        <f>SUM(E71:E74)</f>
        <v>46193.200000000004</v>
      </c>
      <c r="F70" s="17">
        <f>SUM(F71:F74)</f>
        <v>47197.1</v>
      </c>
      <c r="G70" s="17">
        <f>SUM(G71:G74)</f>
        <v>47197.1</v>
      </c>
      <c r="H70" s="17">
        <f>SUM(H71:H74)</f>
        <v>47197.1</v>
      </c>
      <c r="I70" s="17">
        <f>SUM(I71:I74)</f>
        <v>47197.1</v>
      </c>
      <c r="J70" s="17">
        <f t="shared" si="2"/>
        <v>234981.6</v>
      </c>
    </row>
    <row r="71" spans="1:10" ht="15.75" x14ac:dyDescent="0.25">
      <c r="A71" s="25"/>
      <c r="B71" s="25"/>
      <c r="C71" s="28"/>
      <c r="D71" s="5" t="s">
        <v>56</v>
      </c>
      <c r="E71" s="17">
        <f>E41+E46+E51+E56+E61+E66</f>
        <v>43716.3</v>
      </c>
      <c r="F71" s="17">
        <f>F41+F46+F51+F56+F61+F66</f>
        <v>46577.1</v>
      </c>
      <c r="G71" s="17">
        <f>G41+G46+G51+G56+G61+G66</f>
        <v>46577.1</v>
      </c>
      <c r="H71" s="17">
        <f>H41+H46+H51+H56+H61+H66</f>
        <v>46577.1</v>
      </c>
      <c r="I71" s="17">
        <f>I41+I46+I51+I56+I61+I66</f>
        <v>46577.1</v>
      </c>
      <c r="J71" s="17">
        <f t="shared" si="2"/>
        <v>230024.7</v>
      </c>
    </row>
    <row r="72" spans="1:10" ht="15.75" x14ac:dyDescent="0.25">
      <c r="A72" s="25"/>
      <c r="B72" s="25"/>
      <c r="C72" s="28"/>
      <c r="D72" s="5" t="s">
        <v>32</v>
      </c>
      <c r="E72" s="17">
        <f t="shared" ref="E72:I74" si="3">E42+E47+E52+E57+E62+E67</f>
        <v>0</v>
      </c>
      <c r="F72" s="17">
        <f t="shared" si="3"/>
        <v>0</v>
      </c>
      <c r="G72" s="17">
        <f t="shared" si="3"/>
        <v>0</v>
      </c>
      <c r="H72" s="17">
        <f t="shared" si="3"/>
        <v>0</v>
      </c>
      <c r="I72" s="17">
        <f t="shared" si="3"/>
        <v>0</v>
      </c>
      <c r="J72" s="17">
        <f t="shared" si="2"/>
        <v>0</v>
      </c>
    </row>
    <row r="73" spans="1:10" ht="15.75" x14ac:dyDescent="0.25">
      <c r="A73" s="25"/>
      <c r="B73" s="25"/>
      <c r="C73" s="28"/>
      <c r="D73" s="5" t="s">
        <v>33</v>
      </c>
      <c r="E73" s="17">
        <f t="shared" si="3"/>
        <v>2097.5</v>
      </c>
      <c r="F73" s="17">
        <f t="shared" si="3"/>
        <v>340</v>
      </c>
      <c r="G73" s="17">
        <f t="shared" si="3"/>
        <v>340</v>
      </c>
      <c r="H73" s="17">
        <f t="shared" si="3"/>
        <v>340</v>
      </c>
      <c r="I73" s="17">
        <f t="shared" si="3"/>
        <v>340</v>
      </c>
      <c r="J73" s="17">
        <f t="shared" si="2"/>
        <v>3457.5</v>
      </c>
    </row>
    <row r="74" spans="1:10" ht="15.75" x14ac:dyDescent="0.25">
      <c r="A74" s="25"/>
      <c r="B74" s="25"/>
      <c r="C74" s="28"/>
      <c r="D74" s="5" t="s">
        <v>34</v>
      </c>
      <c r="E74" s="17">
        <f t="shared" si="3"/>
        <v>379.4</v>
      </c>
      <c r="F74" s="17">
        <f t="shared" si="3"/>
        <v>280</v>
      </c>
      <c r="G74" s="17">
        <f t="shared" si="3"/>
        <v>280</v>
      </c>
      <c r="H74" s="17">
        <f t="shared" si="3"/>
        <v>280</v>
      </c>
      <c r="I74" s="17">
        <f t="shared" si="3"/>
        <v>280</v>
      </c>
      <c r="J74" s="17">
        <f t="shared" si="2"/>
        <v>1499.4</v>
      </c>
    </row>
    <row r="75" spans="1:10" ht="21.75" customHeight="1" x14ac:dyDescent="0.25">
      <c r="A75" s="28" t="s">
        <v>79</v>
      </c>
      <c r="B75" s="25"/>
      <c r="C75" s="25"/>
      <c r="D75" s="25"/>
      <c r="E75" s="25"/>
      <c r="F75" s="25"/>
      <c r="G75" s="25"/>
      <c r="H75" s="25"/>
      <c r="I75" s="25"/>
      <c r="J75" s="25"/>
    </row>
    <row r="76" spans="1:10" ht="15.75" x14ac:dyDescent="0.25">
      <c r="A76" s="26" t="s">
        <v>10</v>
      </c>
      <c r="B76" s="27" t="s">
        <v>11</v>
      </c>
      <c r="C76" s="25" t="s">
        <v>55</v>
      </c>
      <c r="D76" s="4" t="s">
        <v>30</v>
      </c>
      <c r="E76" s="20">
        <f>SUM(E77:E80)</f>
        <v>67702.100000000006</v>
      </c>
      <c r="F76" s="16">
        <f>SUM(F77:F80)</f>
        <v>62063.5</v>
      </c>
      <c r="G76" s="16">
        <f>SUM(G77:G80)</f>
        <v>62063.5</v>
      </c>
      <c r="H76" s="16">
        <f>SUM(H77:H80)</f>
        <v>62063.5</v>
      </c>
      <c r="I76" s="16">
        <f>SUM(I77:I80)</f>
        <v>62063.5</v>
      </c>
      <c r="J76" s="16">
        <f t="shared" ref="J76:J110" si="4">SUM(E76:I76)</f>
        <v>315956.09999999998</v>
      </c>
    </row>
    <row r="77" spans="1:10" ht="15.75" x14ac:dyDescent="0.25">
      <c r="A77" s="26"/>
      <c r="B77" s="27"/>
      <c r="C77" s="25"/>
      <c r="D77" s="4" t="s">
        <v>56</v>
      </c>
      <c r="E77" s="19">
        <v>57237.1</v>
      </c>
      <c r="F77" s="18">
        <v>51598.5</v>
      </c>
      <c r="G77" s="18">
        <v>51598.5</v>
      </c>
      <c r="H77" s="18">
        <v>51598.5</v>
      </c>
      <c r="I77" s="18">
        <v>51598.5</v>
      </c>
      <c r="J77" s="16">
        <f t="shared" si="4"/>
        <v>263631.09999999998</v>
      </c>
    </row>
    <row r="78" spans="1:10" ht="15.75" x14ac:dyDescent="0.25">
      <c r="A78" s="26"/>
      <c r="B78" s="27"/>
      <c r="C78" s="25"/>
      <c r="D78" s="4" t="s">
        <v>32</v>
      </c>
      <c r="E78" s="19">
        <v>0</v>
      </c>
      <c r="F78" s="18">
        <v>0</v>
      </c>
      <c r="G78" s="18">
        <v>0</v>
      </c>
      <c r="H78" s="18">
        <v>0</v>
      </c>
      <c r="I78" s="18">
        <v>0</v>
      </c>
      <c r="J78" s="16">
        <f t="shared" si="4"/>
        <v>0</v>
      </c>
    </row>
    <row r="79" spans="1:10" ht="15.75" x14ac:dyDescent="0.25">
      <c r="A79" s="26"/>
      <c r="B79" s="27"/>
      <c r="C79" s="25"/>
      <c r="D79" s="4" t="s">
        <v>33</v>
      </c>
      <c r="E79" s="19">
        <v>0</v>
      </c>
      <c r="F79" s="18">
        <v>0</v>
      </c>
      <c r="G79" s="18">
        <v>0</v>
      </c>
      <c r="H79" s="18">
        <v>0</v>
      </c>
      <c r="I79" s="18">
        <v>0</v>
      </c>
      <c r="J79" s="16">
        <f t="shared" si="4"/>
        <v>0</v>
      </c>
    </row>
    <row r="80" spans="1:10" ht="15.75" x14ac:dyDescent="0.25">
      <c r="A80" s="26"/>
      <c r="B80" s="27"/>
      <c r="C80" s="25"/>
      <c r="D80" s="4" t="s">
        <v>34</v>
      </c>
      <c r="E80" s="18">
        <v>10465</v>
      </c>
      <c r="F80" s="18">
        <v>10465</v>
      </c>
      <c r="G80" s="18">
        <v>10465</v>
      </c>
      <c r="H80" s="18">
        <v>10465</v>
      </c>
      <c r="I80" s="18">
        <v>10465</v>
      </c>
      <c r="J80" s="16">
        <f t="shared" si="4"/>
        <v>52325</v>
      </c>
    </row>
    <row r="81" spans="1:10" ht="15.75" x14ac:dyDescent="0.25">
      <c r="A81" s="26" t="s">
        <v>12</v>
      </c>
      <c r="B81" s="24" t="s">
        <v>13</v>
      </c>
      <c r="C81" s="25" t="s">
        <v>55</v>
      </c>
      <c r="D81" s="4" t="s">
        <v>30</v>
      </c>
      <c r="E81" s="16">
        <f>SUM(E82:E85)</f>
        <v>9344.9</v>
      </c>
      <c r="F81" s="16">
        <f>SUM(F82:F85)</f>
        <v>1940.8</v>
      </c>
      <c r="G81" s="16">
        <f>SUM(G82:G85)</f>
        <v>1940.8</v>
      </c>
      <c r="H81" s="16">
        <f>SUM(H82:H85)</f>
        <v>1940.8</v>
      </c>
      <c r="I81" s="16">
        <f>SUM(I82:I85)</f>
        <v>1940.8</v>
      </c>
      <c r="J81" s="16">
        <f t="shared" si="4"/>
        <v>17108.099999999999</v>
      </c>
    </row>
    <row r="82" spans="1:10" ht="15.75" x14ac:dyDescent="0.25">
      <c r="A82" s="26"/>
      <c r="B82" s="24"/>
      <c r="C82" s="25"/>
      <c r="D82" s="4" t="s">
        <v>56</v>
      </c>
      <c r="E82" s="18">
        <v>7095.7</v>
      </c>
      <c r="F82" s="18">
        <v>1940.8</v>
      </c>
      <c r="G82" s="18">
        <v>1940.8</v>
      </c>
      <c r="H82" s="18">
        <v>1940.8</v>
      </c>
      <c r="I82" s="18">
        <v>1940.8</v>
      </c>
      <c r="J82" s="16">
        <f t="shared" si="4"/>
        <v>14858.899999999998</v>
      </c>
    </row>
    <row r="83" spans="1:10" ht="15.75" x14ac:dyDescent="0.25">
      <c r="A83" s="26"/>
      <c r="B83" s="24"/>
      <c r="C83" s="25"/>
      <c r="D83" s="4" t="s">
        <v>32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6">
        <f t="shared" si="4"/>
        <v>0</v>
      </c>
    </row>
    <row r="84" spans="1:10" ht="15.75" x14ac:dyDescent="0.25">
      <c r="A84" s="26"/>
      <c r="B84" s="24"/>
      <c r="C84" s="25"/>
      <c r="D84" s="4" t="s">
        <v>33</v>
      </c>
      <c r="E84" s="18">
        <v>2249.1999999999998</v>
      </c>
      <c r="F84" s="18">
        <v>0</v>
      </c>
      <c r="G84" s="18">
        <v>0</v>
      </c>
      <c r="H84" s="18">
        <v>0</v>
      </c>
      <c r="I84" s="18">
        <v>0</v>
      </c>
      <c r="J84" s="16">
        <f t="shared" si="4"/>
        <v>2249.1999999999998</v>
      </c>
    </row>
    <row r="85" spans="1:10" ht="15.75" x14ac:dyDescent="0.25">
      <c r="A85" s="26"/>
      <c r="B85" s="24"/>
      <c r="C85" s="25"/>
      <c r="D85" s="4" t="s">
        <v>34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6">
        <f t="shared" si="4"/>
        <v>0</v>
      </c>
    </row>
    <row r="86" spans="1:10" ht="15.75" customHeight="1" x14ac:dyDescent="0.25">
      <c r="A86" s="27" t="s">
        <v>14</v>
      </c>
      <c r="B86" s="27" t="s">
        <v>89</v>
      </c>
      <c r="C86" s="25" t="s">
        <v>55</v>
      </c>
      <c r="D86" s="4" t="s">
        <v>30</v>
      </c>
      <c r="E86" s="16">
        <f>SUM(E87:E90)</f>
        <v>104.2</v>
      </c>
      <c r="F86" s="16">
        <f>SUM(F87:F90)</f>
        <v>0</v>
      </c>
      <c r="G86" s="16">
        <f>SUM(G87:G90)</f>
        <v>0</v>
      </c>
      <c r="H86" s="16">
        <f>SUM(H87:H90)</f>
        <v>0</v>
      </c>
      <c r="I86" s="16">
        <f>SUM(I87:I90)</f>
        <v>0</v>
      </c>
      <c r="J86" s="16">
        <f t="shared" si="4"/>
        <v>104.2</v>
      </c>
    </row>
    <row r="87" spans="1:10" ht="15.75" x14ac:dyDescent="0.25">
      <c r="A87" s="27"/>
      <c r="B87" s="27"/>
      <c r="C87" s="25"/>
      <c r="D87" s="4" t="s">
        <v>56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6">
        <f t="shared" si="4"/>
        <v>0</v>
      </c>
    </row>
    <row r="88" spans="1:10" ht="15.75" x14ac:dyDescent="0.25">
      <c r="A88" s="27"/>
      <c r="B88" s="27"/>
      <c r="C88" s="25"/>
      <c r="D88" s="4" t="s">
        <v>32</v>
      </c>
      <c r="E88" s="18">
        <v>100</v>
      </c>
      <c r="F88" s="18">
        <v>0</v>
      </c>
      <c r="G88" s="18">
        <v>0</v>
      </c>
      <c r="H88" s="18">
        <v>0</v>
      </c>
      <c r="I88" s="18">
        <v>0</v>
      </c>
      <c r="J88" s="16">
        <f t="shared" si="4"/>
        <v>100</v>
      </c>
    </row>
    <row r="89" spans="1:10" ht="15.75" x14ac:dyDescent="0.25">
      <c r="A89" s="27"/>
      <c r="B89" s="27"/>
      <c r="C89" s="25"/>
      <c r="D89" s="4" t="s">
        <v>33</v>
      </c>
      <c r="E89" s="19">
        <v>4.2</v>
      </c>
      <c r="F89" s="18">
        <v>0</v>
      </c>
      <c r="G89" s="18">
        <v>0</v>
      </c>
      <c r="H89" s="18">
        <v>0</v>
      </c>
      <c r="I89" s="18">
        <v>0</v>
      </c>
      <c r="J89" s="16">
        <f t="shared" si="4"/>
        <v>4.2</v>
      </c>
    </row>
    <row r="90" spans="1:10" ht="15.75" x14ac:dyDescent="0.25">
      <c r="A90" s="27"/>
      <c r="B90" s="27"/>
      <c r="C90" s="25"/>
      <c r="D90" s="4" t="s">
        <v>34</v>
      </c>
      <c r="E90" s="19">
        <v>0</v>
      </c>
      <c r="F90" s="18">
        <v>0</v>
      </c>
      <c r="G90" s="18">
        <v>0</v>
      </c>
      <c r="H90" s="18">
        <v>0</v>
      </c>
      <c r="I90" s="18">
        <v>0</v>
      </c>
      <c r="J90" s="16">
        <f t="shared" si="4"/>
        <v>0</v>
      </c>
    </row>
    <row r="91" spans="1:10" ht="15.75" customHeight="1" x14ac:dyDescent="0.25">
      <c r="A91" s="26" t="s">
        <v>15</v>
      </c>
      <c r="B91" s="27" t="s">
        <v>81</v>
      </c>
      <c r="C91" s="25" t="s">
        <v>55</v>
      </c>
      <c r="D91" s="4" t="s">
        <v>30</v>
      </c>
      <c r="E91" s="20">
        <f>SUM(E92:E95)</f>
        <v>465.6</v>
      </c>
      <c r="F91" s="16">
        <f>SUM(F92:F95)</f>
        <v>967.6</v>
      </c>
      <c r="G91" s="16">
        <f>SUM(G92:G95)</f>
        <v>967.6</v>
      </c>
      <c r="H91" s="16">
        <f>SUM(H92:H95)</f>
        <v>967.6</v>
      </c>
      <c r="I91" s="16">
        <f>SUM(I92:I95)</f>
        <v>967.6</v>
      </c>
      <c r="J91" s="16">
        <f t="shared" si="4"/>
        <v>4336</v>
      </c>
    </row>
    <row r="92" spans="1:10" ht="15.75" x14ac:dyDescent="0.25">
      <c r="A92" s="26"/>
      <c r="B92" s="27"/>
      <c r="C92" s="25"/>
      <c r="D92" s="4" t="s">
        <v>56</v>
      </c>
      <c r="E92" s="19">
        <v>465.6</v>
      </c>
      <c r="F92" s="18">
        <v>967.6</v>
      </c>
      <c r="G92" s="18">
        <v>967.6</v>
      </c>
      <c r="H92" s="18">
        <v>967.6</v>
      </c>
      <c r="I92" s="18">
        <v>967.6</v>
      </c>
      <c r="J92" s="16">
        <f t="shared" si="4"/>
        <v>4336</v>
      </c>
    </row>
    <row r="93" spans="1:10" ht="15.75" x14ac:dyDescent="0.25">
      <c r="A93" s="26"/>
      <c r="B93" s="27"/>
      <c r="C93" s="25"/>
      <c r="D93" s="4" t="s">
        <v>32</v>
      </c>
      <c r="E93" s="19">
        <v>0</v>
      </c>
      <c r="F93" s="18">
        <v>0</v>
      </c>
      <c r="G93" s="18">
        <v>0</v>
      </c>
      <c r="H93" s="18">
        <v>0</v>
      </c>
      <c r="I93" s="18">
        <v>0</v>
      </c>
      <c r="J93" s="16">
        <f t="shared" si="4"/>
        <v>0</v>
      </c>
    </row>
    <row r="94" spans="1:10" ht="15.75" x14ac:dyDescent="0.25">
      <c r="A94" s="26"/>
      <c r="B94" s="27"/>
      <c r="C94" s="25"/>
      <c r="D94" s="4" t="s">
        <v>33</v>
      </c>
      <c r="E94" s="19">
        <v>0</v>
      </c>
      <c r="F94" s="18">
        <v>0</v>
      </c>
      <c r="G94" s="18">
        <v>0</v>
      </c>
      <c r="H94" s="18">
        <v>0</v>
      </c>
      <c r="I94" s="18">
        <v>0</v>
      </c>
      <c r="J94" s="16">
        <f t="shared" si="4"/>
        <v>0</v>
      </c>
    </row>
    <row r="95" spans="1:10" ht="15.75" x14ac:dyDescent="0.25">
      <c r="A95" s="26"/>
      <c r="B95" s="27"/>
      <c r="C95" s="25"/>
      <c r="D95" s="4" t="s">
        <v>34</v>
      </c>
      <c r="E95" s="19">
        <v>0</v>
      </c>
      <c r="F95" s="18">
        <v>0</v>
      </c>
      <c r="G95" s="18">
        <v>0</v>
      </c>
      <c r="H95" s="18">
        <v>0</v>
      </c>
      <c r="I95" s="18">
        <v>0</v>
      </c>
      <c r="J95" s="16">
        <f t="shared" si="4"/>
        <v>0</v>
      </c>
    </row>
    <row r="96" spans="1:10" ht="15.75" x14ac:dyDescent="0.25">
      <c r="A96" s="21" t="s">
        <v>72</v>
      </c>
      <c r="B96" s="21" t="s">
        <v>71</v>
      </c>
      <c r="C96" s="25" t="s">
        <v>54</v>
      </c>
      <c r="D96" s="4" t="s">
        <v>30</v>
      </c>
      <c r="E96" s="20">
        <f>SUM(E97:E100)</f>
        <v>3021</v>
      </c>
      <c r="F96" s="16">
        <f>SUM(F97:F100)</f>
        <v>0</v>
      </c>
      <c r="G96" s="16">
        <f>SUM(G97:G100)</f>
        <v>0</v>
      </c>
      <c r="H96" s="16">
        <f>SUM(H97:H100)</f>
        <v>0</v>
      </c>
      <c r="I96" s="16">
        <f>SUM(I97:I100)</f>
        <v>0</v>
      </c>
      <c r="J96" s="16">
        <f t="shared" si="4"/>
        <v>3021</v>
      </c>
    </row>
    <row r="97" spans="1:10" ht="15.75" x14ac:dyDescent="0.25">
      <c r="A97" s="22"/>
      <c r="B97" s="22"/>
      <c r="C97" s="25"/>
      <c r="D97" s="4" t="s">
        <v>56</v>
      </c>
      <c r="E97" s="19">
        <v>906.3</v>
      </c>
      <c r="F97" s="18">
        <v>0</v>
      </c>
      <c r="G97" s="18">
        <v>0</v>
      </c>
      <c r="H97" s="18">
        <v>0</v>
      </c>
      <c r="I97" s="18">
        <v>0</v>
      </c>
      <c r="J97" s="16">
        <f t="shared" si="4"/>
        <v>906.3</v>
      </c>
    </row>
    <row r="98" spans="1:10" ht="15.75" x14ac:dyDescent="0.25">
      <c r="A98" s="22"/>
      <c r="B98" s="22"/>
      <c r="C98" s="25"/>
      <c r="D98" s="4" t="s">
        <v>32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6">
        <f t="shared" si="4"/>
        <v>0</v>
      </c>
    </row>
    <row r="99" spans="1:10" ht="15.75" x14ac:dyDescent="0.25">
      <c r="A99" s="22"/>
      <c r="B99" s="22"/>
      <c r="C99" s="25"/>
      <c r="D99" s="4" t="s">
        <v>33</v>
      </c>
      <c r="E99" s="18">
        <v>2114.6999999999998</v>
      </c>
      <c r="F99" s="18">
        <v>0</v>
      </c>
      <c r="G99" s="18">
        <v>0</v>
      </c>
      <c r="H99" s="18">
        <v>0</v>
      </c>
      <c r="I99" s="18">
        <v>0</v>
      </c>
      <c r="J99" s="16">
        <f t="shared" si="4"/>
        <v>2114.6999999999998</v>
      </c>
    </row>
    <row r="100" spans="1:10" ht="15.75" x14ac:dyDescent="0.25">
      <c r="A100" s="23"/>
      <c r="B100" s="23"/>
      <c r="C100" s="25"/>
      <c r="D100" s="4" t="s">
        <v>34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6">
        <f t="shared" si="4"/>
        <v>0</v>
      </c>
    </row>
    <row r="101" spans="1:10" ht="15.75" x14ac:dyDescent="0.25">
      <c r="A101" s="21" t="s">
        <v>85</v>
      </c>
      <c r="B101" s="21" t="s">
        <v>86</v>
      </c>
      <c r="C101" s="25" t="s">
        <v>54</v>
      </c>
      <c r="D101" s="4" t="s">
        <v>30</v>
      </c>
      <c r="E101" s="16">
        <f>SUM(E102:E105)</f>
        <v>13186.900000000001</v>
      </c>
      <c r="F101" s="16">
        <f>SUM(F102:F105)</f>
        <v>0</v>
      </c>
      <c r="G101" s="16">
        <f>SUM(G102:G105)</f>
        <v>0</v>
      </c>
      <c r="H101" s="16">
        <f>SUM(H102:H105)</f>
        <v>0</v>
      </c>
      <c r="I101" s="16">
        <f>SUM(I102:I105)</f>
        <v>0</v>
      </c>
      <c r="J101" s="16">
        <f t="shared" si="4"/>
        <v>13186.900000000001</v>
      </c>
    </row>
    <row r="102" spans="1:10" ht="15.75" x14ac:dyDescent="0.25">
      <c r="A102" s="22"/>
      <c r="B102" s="22"/>
      <c r="C102" s="25"/>
      <c r="D102" s="4" t="s">
        <v>56</v>
      </c>
      <c r="E102" s="18">
        <v>527.5</v>
      </c>
      <c r="F102" s="18">
        <v>0</v>
      </c>
      <c r="G102" s="18">
        <v>0</v>
      </c>
      <c r="H102" s="18">
        <v>0</v>
      </c>
      <c r="I102" s="18">
        <v>0</v>
      </c>
      <c r="J102" s="16">
        <f t="shared" si="4"/>
        <v>527.5</v>
      </c>
    </row>
    <row r="103" spans="1:10" ht="15.75" x14ac:dyDescent="0.25">
      <c r="A103" s="22"/>
      <c r="B103" s="22"/>
      <c r="C103" s="25"/>
      <c r="D103" s="4" t="s">
        <v>32</v>
      </c>
      <c r="E103" s="18">
        <v>9747.7000000000007</v>
      </c>
      <c r="F103" s="18">
        <v>0</v>
      </c>
      <c r="G103" s="18">
        <v>0</v>
      </c>
      <c r="H103" s="18">
        <v>0</v>
      </c>
      <c r="I103" s="18">
        <v>0</v>
      </c>
      <c r="J103" s="16">
        <f t="shared" si="4"/>
        <v>9747.7000000000007</v>
      </c>
    </row>
    <row r="104" spans="1:10" ht="15.75" x14ac:dyDescent="0.25">
      <c r="A104" s="22"/>
      <c r="B104" s="22"/>
      <c r="C104" s="25"/>
      <c r="D104" s="4" t="s">
        <v>33</v>
      </c>
      <c r="E104" s="18">
        <v>2911.7</v>
      </c>
      <c r="F104" s="18">
        <v>0</v>
      </c>
      <c r="G104" s="18">
        <v>0</v>
      </c>
      <c r="H104" s="18">
        <v>0</v>
      </c>
      <c r="I104" s="18">
        <v>0</v>
      </c>
      <c r="J104" s="16">
        <f t="shared" si="4"/>
        <v>2911.7</v>
      </c>
    </row>
    <row r="105" spans="1:10" ht="15.75" x14ac:dyDescent="0.25">
      <c r="A105" s="23"/>
      <c r="B105" s="23"/>
      <c r="C105" s="25"/>
      <c r="D105" s="4" t="s">
        <v>34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6">
        <f t="shared" si="4"/>
        <v>0</v>
      </c>
    </row>
    <row r="106" spans="1:10" ht="15.75" x14ac:dyDescent="0.25">
      <c r="A106" s="28" t="s">
        <v>38</v>
      </c>
      <c r="B106" s="25"/>
      <c r="C106" s="28" t="s">
        <v>55</v>
      </c>
      <c r="D106" s="5" t="s">
        <v>30</v>
      </c>
      <c r="E106" s="17">
        <f>SUM(E107:E110)</f>
        <v>93824.7</v>
      </c>
      <c r="F106" s="17">
        <f>SUM(F107:F110)</f>
        <v>64971.9</v>
      </c>
      <c r="G106" s="17">
        <f>SUM(G107:G110)</f>
        <v>64971.9</v>
      </c>
      <c r="H106" s="17">
        <f>SUM(H107:H110)</f>
        <v>64971.9</v>
      </c>
      <c r="I106" s="17">
        <f>SUM(I107:I110)</f>
        <v>64971.9</v>
      </c>
      <c r="J106" s="17">
        <f t="shared" si="4"/>
        <v>353712.30000000005</v>
      </c>
    </row>
    <row r="107" spans="1:10" ht="15.75" x14ac:dyDescent="0.25">
      <c r="A107" s="25"/>
      <c r="B107" s="25"/>
      <c r="C107" s="28"/>
      <c r="D107" s="5" t="s">
        <v>56</v>
      </c>
      <c r="E107" s="17">
        <f>E77+E82+E87+E92+E97+E102</f>
        <v>66232.2</v>
      </c>
      <c r="F107" s="17">
        <f>F77+F82+F87+F92+F97+F102</f>
        <v>54506.9</v>
      </c>
      <c r="G107" s="17">
        <f>G77+G82+G87+G92+G97+G102</f>
        <v>54506.9</v>
      </c>
      <c r="H107" s="17">
        <f>H77+H82+H87+H92+H97+H102</f>
        <v>54506.9</v>
      </c>
      <c r="I107" s="17">
        <f>I77+I82+I87+I92+I97+I102</f>
        <v>54506.9</v>
      </c>
      <c r="J107" s="17">
        <f t="shared" si="4"/>
        <v>284259.8</v>
      </c>
    </row>
    <row r="108" spans="1:10" ht="15.75" x14ac:dyDescent="0.25">
      <c r="A108" s="25"/>
      <c r="B108" s="25"/>
      <c r="C108" s="28"/>
      <c r="D108" s="5" t="s">
        <v>32</v>
      </c>
      <c r="E108" s="17">
        <f t="shared" ref="E108:I110" si="5">E78+E83+E88+E93+E98+E103</f>
        <v>9847.7000000000007</v>
      </c>
      <c r="F108" s="17">
        <f t="shared" si="5"/>
        <v>0</v>
      </c>
      <c r="G108" s="17">
        <f t="shared" si="5"/>
        <v>0</v>
      </c>
      <c r="H108" s="17">
        <f t="shared" si="5"/>
        <v>0</v>
      </c>
      <c r="I108" s="17">
        <f t="shared" si="5"/>
        <v>0</v>
      </c>
      <c r="J108" s="17">
        <f t="shared" si="4"/>
        <v>9847.7000000000007</v>
      </c>
    </row>
    <row r="109" spans="1:10" ht="15.75" x14ac:dyDescent="0.25">
      <c r="A109" s="25"/>
      <c r="B109" s="25"/>
      <c r="C109" s="28"/>
      <c r="D109" s="5" t="s">
        <v>33</v>
      </c>
      <c r="E109" s="17">
        <f t="shared" si="5"/>
        <v>7279.7999999999993</v>
      </c>
      <c r="F109" s="17">
        <f t="shared" si="5"/>
        <v>0</v>
      </c>
      <c r="G109" s="17">
        <f t="shared" si="5"/>
        <v>0</v>
      </c>
      <c r="H109" s="17">
        <f t="shared" si="5"/>
        <v>0</v>
      </c>
      <c r="I109" s="17">
        <f t="shared" si="5"/>
        <v>0</v>
      </c>
      <c r="J109" s="17">
        <f t="shared" si="4"/>
        <v>7279.7999999999993</v>
      </c>
    </row>
    <row r="110" spans="1:10" ht="15.75" x14ac:dyDescent="0.25">
      <c r="A110" s="25"/>
      <c r="B110" s="25"/>
      <c r="C110" s="28"/>
      <c r="D110" s="5" t="s">
        <v>34</v>
      </c>
      <c r="E110" s="17">
        <f t="shared" si="5"/>
        <v>10465</v>
      </c>
      <c r="F110" s="17">
        <f t="shared" si="5"/>
        <v>10465</v>
      </c>
      <c r="G110" s="17">
        <f t="shared" si="5"/>
        <v>10465</v>
      </c>
      <c r="H110" s="17">
        <f t="shared" si="5"/>
        <v>10465</v>
      </c>
      <c r="I110" s="17">
        <f t="shared" si="5"/>
        <v>10465</v>
      </c>
      <c r="J110" s="17">
        <f t="shared" si="4"/>
        <v>52325</v>
      </c>
    </row>
    <row r="111" spans="1:10" ht="26.25" customHeight="1" x14ac:dyDescent="0.25">
      <c r="A111" s="28" t="s">
        <v>44</v>
      </c>
      <c r="B111" s="25"/>
      <c r="C111" s="25"/>
      <c r="D111" s="25"/>
      <c r="E111" s="25"/>
      <c r="F111" s="25"/>
      <c r="G111" s="25"/>
      <c r="H111" s="25"/>
      <c r="I111" s="25"/>
      <c r="J111" s="25"/>
    </row>
    <row r="112" spans="1:10" ht="15.75" x14ac:dyDescent="0.25">
      <c r="A112" s="26" t="s">
        <v>16</v>
      </c>
      <c r="B112" s="24" t="s">
        <v>17</v>
      </c>
      <c r="C112" s="25" t="s">
        <v>55</v>
      </c>
      <c r="D112" s="4" t="s">
        <v>30</v>
      </c>
      <c r="E112" s="16">
        <f>SUM(E113:E116)</f>
        <v>6996.7</v>
      </c>
      <c r="F112" s="16">
        <f>SUM(F113:F116)</f>
        <v>7348.2</v>
      </c>
      <c r="G112" s="16">
        <f>SUM(G113:G116)</f>
        <v>7348.2</v>
      </c>
      <c r="H112" s="16">
        <f>SUM(H113:H116)</f>
        <v>7348.2</v>
      </c>
      <c r="I112" s="16">
        <f>SUM(I113:I116)</f>
        <v>7348.2</v>
      </c>
      <c r="J112" s="16">
        <f>SUM(E112:I112)</f>
        <v>36389.5</v>
      </c>
    </row>
    <row r="113" spans="1:10" ht="15.75" x14ac:dyDescent="0.25">
      <c r="A113" s="26"/>
      <c r="B113" s="24"/>
      <c r="C113" s="25"/>
      <c r="D113" s="4" t="s">
        <v>56</v>
      </c>
      <c r="E113" s="19">
        <v>6446.7</v>
      </c>
      <c r="F113" s="18">
        <v>6798.2</v>
      </c>
      <c r="G113" s="18">
        <v>6798.2</v>
      </c>
      <c r="H113" s="18">
        <v>6798.2</v>
      </c>
      <c r="I113" s="18">
        <v>6798.2</v>
      </c>
      <c r="J113" s="16">
        <f t="shared" ref="J113:J136" si="6">SUM(E113:I113)</f>
        <v>33639.5</v>
      </c>
    </row>
    <row r="114" spans="1:10" ht="15.75" x14ac:dyDescent="0.25">
      <c r="A114" s="26"/>
      <c r="B114" s="24"/>
      <c r="C114" s="25"/>
      <c r="D114" s="4" t="s">
        <v>32</v>
      </c>
      <c r="E114" s="19">
        <v>0</v>
      </c>
      <c r="F114" s="18">
        <v>0</v>
      </c>
      <c r="G114" s="18">
        <v>0</v>
      </c>
      <c r="H114" s="18">
        <v>0</v>
      </c>
      <c r="I114" s="18">
        <v>0</v>
      </c>
      <c r="J114" s="16">
        <f t="shared" si="6"/>
        <v>0</v>
      </c>
    </row>
    <row r="115" spans="1:10" ht="15.75" x14ac:dyDescent="0.25">
      <c r="A115" s="26"/>
      <c r="B115" s="24"/>
      <c r="C115" s="25"/>
      <c r="D115" s="4" t="s">
        <v>33</v>
      </c>
      <c r="E115" s="19">
        <v>0</v>
      </c>
      <c r="F115" s="18">
        <v>0</v>
      </c>
      <c r="G115" s="18">
        <v>0</v>
      </c>
      <c r="H115" s="18">
        <v>0</v>
      </c>
      <c r="I115" s="18">
        <v>0</v>
      </c>
      <c r="J115" s="16">
        <f t="shared" si="6"/>
        <v>0</v>
      </c>
    </row>
    <row r="116" spans="1:10" ht="15.75" x14ac:dyDescent="0.25">
      <c r="A116" s="26"/>
      <c r="B116" s="24"/>
      <c r="C116" s="25"/>
      <c r="D116" s="4" t="s">
        <v>34</v>
      </c>
      <c r="E116" s="19">
        <v>550</v>
      </c>
      <c r="F116" s="18">
        <v>550</v>
      </c>
      <c r="G116" s="18">
        <v>550</v>
      </c>
      <c r="H116" s="18">
        <v>550</v>
      </c>
      <c r="I116" s="18">
        <v>550</v>
      </c>
      <c r="J116" s="16">
        <f t="shared" si="6"/>
        <v>2750</v>
      </c>
    </row>
    <row r="117" spans="1:10" ht="15.75" x14ac:dyDescent="0.25">
      <c r="A117" s="26" t="s">
        <v>18</v>
      </c>
      <c r="B117" s="26" t="s">
        <v>19</v>
      </c>
      <c r="C117" s="25" t="s">
        <v>55</v>
      </c>
      <c r="D117" s="4" t="s">
        <v>30</v>
      </c>
      <c r="E117" s="20">
        <f>SUM(E118:E121)</f>
        <v>6775.3</v>
      </c>
      <c r="F117" s="16">
        <f>SUM(F118:F121)</f>
        <v>0</v>
      </c>
      <c r="G117" s="16">
        <f>SUM(G118:G121)</f>
        <v>0</v>
      </c>
      <c r="H117" s="16">
        <f>SUM(H118:H121)</f>
        <v>0</v>
      </c>
      <c r="I117" s="16">
        <f>SUM(I118:I121)</f>
        <v>0</v>
      </c>
      <c r="J117" s="16">
        <f t="shared" si="6"/>
        <v>6775.3</v>
      </c>
    </row>
    <row r="118" spans="1:10" ht="15.75" x14ac:dyDescent="0.25">
      <c r="A118" s="26"/>
      <c r="B118" s="26"/>
      <c r="C118" s="25"/>
      <c r="D118" s="4" t="s">
        <v>56</v>
      </c>
      <c r="E118" s="19">
        <f>741.3+241.4</f>
        <v>982.69999999999993</v>
      </c>
      <c r="F118" s="18">
        <v>0</v>
      </c>
      <c r="G118" s="18">
        <v>0</v>
      </c>
      <c r="H118" s="18">
        <v>0</v>
      </c>
      <c r="I118" s="18">
        <v>0</v>
      </c>
      <c r="J118" s="16">
        <f t="shared" si="6"/>
        <v>982.69999999999993</v>
      </c>
    </row>
    <row r="119" spans="1:10" ht="15.75" x14ac:dyDescent="0.25">
      <c r="A119" s="26"/>
      <c r="B119" s="26"/>
      <c r="C119" s="25"/>
      <c r="D119" s="4" t="s">
        <v>32</v>
      </c>
      <c r="E119" s="19">
        <v>5503</v>
      </c>
      <c r="F119" s="18">
        <v>0</v>
      </c>
      <c r="G119" s="18">
        <v>0</v>
      </c>
      <c r="H119" s="18">
        <v>0</v>
      </c>
      <c r="I119" s="18">
        <v>0</v>
      </c>
      <c r="J119" s="16">
        <f t="shared" si="6"/>
        <v>5503</v>
      </c>
    </row>
    <row r="120" spans="1:10" ht="15.75" x14ac:dyDescent="0.25">
      <c r="A120" s="26"/>
      <c r="B120" s="26"/>
      <c r="C120" s="25"/>
      <c r="D120" s="4" t="s">
        <v>33</v>
      </c>
      <c r="E120" s="19">
        <v>289.60000000000002</v>
      </c>
      <c r="F120" s="18">
        <v>0</v>
      </c>
      <c r="G120" s="18">
        <v>0</v>
      </c>
      <c r="H120" s="18">
        <v>0</v>
      </c>
      <c r="I120" s="18">
        <v>0</v>
      </c>
      <c r="J120" s="16">
        <f t="shared" si="6"/>
        <v>289.60000000000002</v>
      </c>
    </row>
    <row r="121" spans="1:10" ht="15.75" x14ac:dyDescent="0.25">
      <c r="A121" s="26"/>
      <c r="B121" s="26"/>
      <c r="C121" s="25"/>
      <c r="D121" s="4" t="s">
        <v>34</v>
      </c>
      <c r="E121" s="19">
        <v>0</v>
      </c>
      <c r="F121" s="18">
        <v>0</v>
      </c>
      <c r="G121" s="18">
        <v>0</v>
      </c>
      <c r="H121" s="18">
        <v>0</v>
      </c>
      <c r="I121" s="18">
        <v>0</v>
      </c>
      <c r="J121" s="16">
        <f t="shared" si="6"/>
        <v>0</v>
      </c>
    </row>
    <row r="122" spans="1:10" ht="15.75" x14ac:dyDescent="0.25">
      <c r="A122" s="26" t="s">
        <v>62</v>
      </c>
      <c r="B122" s="21" t="s">
        <v>82</v>
      </c>
      <c r="C122" s="25" t="s">
        <v>55</v>
      </c>
      <c r="D122" s="4" t="s">
        <v>30</v>
      </c>
      <c r="E122" s="20">
        <f>SUM(E123:E126)</f>
        <v>5895.3</v>
      </c>
      <c r="F122" s="16">
        <f>SUM(F123:F126)</f>
        <v>0</v>
      </c>
      <c r="G122" s="16">
        <f>SUM(G123:G126)</f>
        <v>0</v>
      </c>
      <c r="H122" s="16">
        <f>SUM(H123:H126)</f>
        <v>0</v>
      </c>
      <c r="I122" s="16">
        <f>SUM(I123:I126)</f>
        <v>0</v>
      </c>
      <c r="J122" s="16">
        <f t="shared" si="6"/>
        <v>5895.3</v>
      </c>
    </row>
    <row r="123" spans="1:10" ht="15.75" x14ac:dyDescent="0.25">
      <c r="A123" s="26"/>
      <c r="B123" s="22"/>
      <c r="C123" s="25"/>
      <c r="D123" s="4" t="s">
        <v>56</v>
      </c>
      <c r="E123" s="19">
        <v>1927</v>
      </c>
      <c r="F123" s="18">
        <v>0</v>
      </c>
      <c r="G123" s="18">
        <v>0</v>
      </c>
      <c r="H123" s="18">
        <v>0</v>
      </c>
      <c r="I123" s="18">
        <v>0</v>
      </c>
      <c r="J123" s="16">
        <f t="shared" si="6"/>
        <v>1927</v>
      </c>
    </row>
    <row r="124" spans="1:10" ht="15.75" x14ac:dyDescent="0.25">
      <c r="A124" s="26"/>
      <c r="B124" s="22"/>
      <c r="C124" s="25"/>
      <c r="D124" s="4" t="s">
        <v>32</v>
      </c>
      <c r="E124" s="19">
        <v>0</v>
      </c>
      <c r="F124" s="18">
        <v>0</v>
      </c>
      <c r="G124" s="18">
        <v>0</v>
      </c>
      <c r="H124" s="18">
        <v>0</v>
      </c>
      <c r="I124" s="18">
        <v>0</v>
      </c>
      <c r="J124" s="16">
        <f t="shared" si="6"/>
        <v>0</v>
      </c>
    </row>
    <row r="125" spans="1:10" ht="15.75" x14ac:dyDescent="0.25">
      <c r="A125" s="26"/>
      <c r="B125" s="22"/>
      <c r="C125" s="25"/>
      <c r="D125" s="4" t="s">
        <v>33</v>
      </c>
      <c r="E125" s="18">
        <f>3968.3</f>
        <v>3968.3</v>
      </c>
      <c r="F125" s="18">
        <v>0</v>
      </c>
      <c r="G125" s="18">
        <v>0</v>
      </c>
      <c r="H125" s="18">
        <v>0</v>
      </c>
      <c r="I125" s="18">
        <v>0</v>
      </c>
      <c r="J125" s="16">
        <f t="shared" si="6"/>
        <v>3968.3</v>
      </c>
    </row>
    <row r="126" spans="1:10" ht="15.75" x14ac:dyDescent="0.25">
      <c r="A126" s="26"/>
      <c r="B126" s="23"/>
      <c r="C126" s="25"/>
      <c r="D126" s="4" t="s">
        <v>34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6">
        <f t="shared" si="6"/>
        <v>0</v>
      </c>
    </row>
    <row r="127" spans="1:10" ht="15.75" x14ac:dyDescent="0.25">
      <c r="A127" s="21" t="s">
        <v>74</v>
      </c>
      <c r="B127" s="21" t="s">
        <v>71</v>
      </c>
      <c r="C127" s="25" t="s">
        <v>54</v>
      </c>
      <c r="D127" s="4" t="s">
        <v>30</v>
      </c>
      <c r="E127" s="16">
        <f>SUM(E128:E131)</f>
        <v>250</v>
      </c>
      <c r="F127" s="16">
        <f>SUM(F128:F131)</f>
        <v>0</v>
      </c>
      <c r="G127" s="16">
        <f>SUM(G128:G131)</f>
        <v>0</v>
      </c>
      <c r="H127" s="16">
        <f>SUM(H128:H131)</f>
        <v>0</v>
      </c>
      <c r="I127" s="16">
        <f>SUM(I128:I131)</f>
        <v>0</v>
      </c>
      <c r="J127" s="16">
        <f t="shared" si="6"/>
        <v>250</v>
      </c>
    </row>
    <row r="128" spans="1:10" ht="15.75" x14ac:dyDescent="0.25">
      <c r="A128" s="22"/>
      <c r="B128" s="22"/>
      <c r="C128" s="25"/>
      <c r="D128" s="4" t="s">
        <v>56</v>
      </c>
      <c r="E128" s="18">
        <v>75</v>
      </c>
      <c r="F128" s="18">
        <v>0</v>
      </c>
      <c r="G128" s="18">
        <v>0</v>
      </c>
      <c r="H128" s="18">
        <v>0</v>
      </c>
      <c r="I128" s="18">
        <v>0</v>
      </c>
      <c r="J128" s="16">
        <f t="shared" si="6"/>
        <v>75</v>
      </c>
    </row>
    <row r="129" spans="1:10" ht="15.75" x14ac:dyDescent="0.25">
      <c r="A129" s="22"/>
      <c r="B129" s="22"/>
      <c r="C129" s="25"/>
      <c r="D129" s="4" t="s">
        <v>32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6">
        <f t="shared" si="6"/>
        <v>0</v>
      </c>
    </row>
    <row r="130" spans="1:10" ht="15.75" x14ac:dyDescent="0.25">
      <c r="A130" s="22"/>
      <c r="B130" s="22"/>
      <c r="C130" s="25"/>
      <c r="D130" s="4" t="s">
        <v>33</v>
      </c>
      <c r="E130" s="18">
        <v>175</v>
      </c>
      <c r="F130" s="18">
        <v>0</v>
      </c>
      <c r="G130" s="18">
        <v>0</v>
      </c>
      <c r="H130" s="18">
        <v>0</v>
      </c>
      <c r="I130" s="18">
        <v>0</v>
      </c>
      <c r="J130" s="16">
        <f t="shared" si="6"/>
        <v>175</v>
      </c>
    </row>
    <row r="131" spans="1:10" ht="15.75" x14ac:dyDescent="0.25">
      <c r="A131" s="23"/>
      <c r="B131" s="23"/>
      <c r="C131" s="25"/>
      <c r="D131" s="4" t="s">
        <v>34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6">
        <f t="shared" si="6"/>
        <v>0</v>
      </c>
    </row>
    <row r="132" spans="1:10" ht="15.75" x14ac:dyDescent="0.25">
      <c r="A132" s="28" t="s">
        <v>39</v>
      </c>
      <c r="B132" s="25"/>
      <c r="C132" s="28" t="s">
        <v>55</v>
      </c>
      <c r="D132" s="5" t="s">
        <v>30</v>
      </c>
      <c r="E132" s="17">
        <f>SUM(E133:E136)</f>
        <v>19917.3</v>
      </c>
      <c r="F132" s="17">
        <f>SUM(F133:F136)</f>
        <v>7348.2</v>
      </c>
      <c r="G132" s="17">
        <f>SUM(G133:G136)</f>
        <v>7348.2</v>
      </c>
      <c r="H132" s="17">
        <f>SUM(H133:H136)</f>
        <v>7348.2</v>
      </c>
      <c r="I132" s="17">
        <f>SUM(I133:I136)</f>
        <v>7348.2</v>
      </c>
      <c r="J132" s="17">
        <f t="shared" si="6"/>
        <v>49310.099999999991</v>
      </c>
    </row>
    <row r="133" spans="1:10" ht="15.75" x14ac:dyDescent="0.25">
      <c r="A133" s="25"/>
      <c r="B133" s="25"/>
      <c r="C133" s="28"/>
      <c r="D133" s="5" t="s">
        <v>56</v>
      </c>
      <c r="E133" s="17">
        <f t="shared" ref="E133:I136" si="7">E113+E118+E123+E128</f>
        <v>9431.4</v>
      </c>
      <c r="F133" s="17">
        <f t="shared" si="7"/>
        <v>6798.2</v>
      </c>
      <c r="G133" s="17">
        <f t="shared" si="7"/>
        <v>6798.2</v>
      </c>
      <c r="H133" s="17">
        <f t="shared" si="7"/>
        <v>6798.2</v>
      </c>
      <c r="I133" s="17">
        <f t="shared" si="7"/>
        <v>6798.2</v>
      </c>
      <c r="J133" s="17">
        <f t="shared" si="6"/>
        <v>36624.199999999997</v>
      </c>
    </row>
    <row r="134" spans="1:10" ht="15.75" x14ac:dyDescent="0.25">
      <c r="A134" s="25"/>
      <c r="B134" s="25"/>
      <c r="C134" s="28"/>
      <c r="D134" s="5" t="s">
        <v>32</v>
      </c>
      <c r="E134" s="17">
        <f t="shared" si="7"/>
        <v>5503</v>
      </c>
      <c r="F134" s="17">
        <f t="shared" si="7"/>
        <v>0</v>
      </c>
      <c r="G134" s="17">
        <f t="shared" si="7"/>
        <v>0</v>
      </c>
      <c r="H134" s="17">
        <f t="shared" si="7"/>
        <v>0</v>
      </c>
      <c r="I134" s="17">
        <f t="shared" si="7"/>
        <v>0</v>
      </c>
      <c r="J134" s="17">
        <f t="shared" si="6"/>
        <v>5503</v>
      </c>
    </row>
    <row r="135" spans="1:10" ht="15.75" x14ac:dyDescent="0.25">
      <c r="A135" s="25"/>
      <c r="B135" s="25"/>
      <c r="C135" s="28"/>
      <c r="D135" s="5" t="s">
        <v>33</v>
      </c>
      <c r="E135" s="17">
        <f t="shared" si="7"/>
        <v>4432.9000000000005</v>
      </c>
      <c r="F135" s="17">
        <f t="shared" si="7"/>
        <v>0</v>
      </c>
      <c r="G135" s="17">
        <f t="shared" si="7"/>
        <v>0</v>
      </c>
      <c r="H135" s="17">
        <f t="shared" si="7"/>
        <v>0</v>
      </c>
      <c r="I135" s="17">
        <f t="shared" si="7"/>
        <v>0</v>
      </c>
      <c r="J135" s="17">
        <f t="shared" si="6"/>
        <v>4432.9000000000005</v>
      </c>
    </row>
    <row r="136" spans="1:10" ht="15.75" x14ac:dyDescent="0.25">
      <c r="A136" s="25"/>
      <c r="B136" s="25"/>
      <c r="C136" s="28"/>
      <c r="D136" s="5" t="s">
        <v>34</v>
      </c>
      <c r="E136" s="17">
        <f t="shared" si="7"/>
        <v>550</v>
      </c>
      <c r="F136" s="17">
        <f t="shared" si="7"/>
        <v>550</v>
      </c>
      <c r="G136" s="17">
        <f t="shared" si="7"/>
        <v>550</v>
      </c>
      <c r="H136" s="17">
        <f t="shared" si="7"/>
        <v>550</v>
      </c>
      <c r="I136" s="17">
        <f t="shared" si="7"/>
        <v>550</v>
      </c>
      <c r="J136" s="17">
        <f t="shared" si="6"/>
        <v>2750</v>
      </c>
    </row>
    <row r="137" spans="1:10" ht="21" customHeight="1" x14ac:dyDescent="0.25">
      <c r="A137" s="28" t="s">
        <v>45</v>
      </c>
      <c r="B137" s="25"/>
      <c r="C137" s="25"/>
      <c r="D137" s="25"/>
      <c r="E137" s="25"/>
      <c r="F137" s="25"/>
      <c r="G137" s="25"/>
      <c r="H137" s="25"/>
      <c r="I137" s="25"/>
      <c r="J137" s="25"/>
    </row>
    <row r="138" spans="1:10" ht="18" customHeight="1" x14ac:dyDescent="0.25">
      <c r="A138" s="26" t="s">
        <v>20</v>
      </c>
      <c r="B138" s="24" t="s">
        <v>92</v>
      </c>
      <c r="C138" s="25" t="s">
        <v>55</v>
      </c>
      <c r="D138" s="4" t="s">
        <v>30</v>
      </c>
      <c r="E138" s="20">
        <f>SUM(E139:E142)</f>
        <v>68234.7</v>
      </c>
      <c r="F138" s="16">
        <f>SUM(F139:F142)</f>
        <v>62824.4</v>
      </c>
      <c r="G138" s="16">
        <f>SUM(G139:G142)</f>
        <v>62824.4</v>
      </c>
      <c r="H138" s="16">
        <f>SUM(H139:H142)</f>
        <v>62824.4</v>
      </c>
      <c r="I138" s="16">
        <f>SUM(I139:I142)</f>
        <v>62824.4</v>
      </c>
      <c r="J138" s="16">
        <f>SUM(E138:I138)</f>
        <v>319532.3</v>
      </c>
    </row>
    <row r="139" spans="1:10" ht="15.75" x14ac:dyDescent="0.25">
      <c r="A139" s="26"/>
      <c r="B139" s="24"/>
      <c r="C139" s="25"/>
      <c r="D139" s="4" t="s">
        <v>56</v>
      </c>
      <c r="E139" s="19">
        <v>56334.7</v>
      </c>
      <c r="F139" s="18">
        <v>50924.4</v>
      </c>
      <c r="G139" s="18">
        <v>50924.4</v>
      </c>
      <c r="H139" s="18">
        <v>50924.4</v>
      </c>
      <c r="I139" s="18">
        <v>50924.4</v>
      </c>
      <c r="J139" s="16">
        <f t="shared" ref="J139:J177" si="8">SUM(E139:I139)</f>
        <v>260032.3</v>
      </c>
    </row>
    <row r="140" spans="1:10" ht="15.75" x14ac:dyDescent="0.25">
      <c r="A140" s="26"/>
      <c r="B140" s="24"/>
      <c r="C140" s="25"/>
      <c r="D140" s="4" t="s">
        <v>32</v>
      </c>
      <c r="E140" s="19">
        <v>0</v>
      </c>
      <c r="F140" s="18">
        <v>0</v>
      </c>
      <c r="G140" s="18">
        <v>0</v>
      </c>
      <c r="H140" s="18">
        <v>0</v>
      </c>
      <c r="I140" s="18">
        <v>0</v>
      </c>
      <c r="J140" s="16">
        <f t="shared" si="8"/>
        <v>0</v>
      </c>
    </row>
    <row r="141" spans="1:10" ht="15.75" x14ac:dyDescent="0.25">
      <c r="A141" s="26"/>
      <c r="B141" s="24"/>
      <c r="C141" s="25"/>
      <c r="D141" s="4" t="s">
        <v>33</v>
      </c>
      <c r="E141" s="19">
        <v>0</v>
      </c>
      <c r="F141" s="18">
        <v>0</v>
      </c>
      <c r="G141" s="18">
        <v>0</v>
      </c>
      <c r="H141" s="18">
        <v>0</v>
      </c>
      <c r="I141" s="18">
        <v>0</v>
      </c>
      <c r="J141" s="16">
        <f t="shared" si="8"/>
        <v>0</v>
      </c>
    </row>
    <row r="142" spans="1:10" ht="15.75" x14ac:dyDescent="0.25">
      <c r="A142" s="26"/>
      <c r="B142" s="24"/>
      <c r="C142" s="25"/>
      <c r="D142" s="4" t="s">
        <v>34</v>
      </c>
      <c r="E142" s="19">
        <v>11900</v>
      </c>
      <c r="F142" s="18">
        <v>11900</v>
      </c>
      <c r="G142" s="18">
        <v>11900</v>
      </c>
      <c r="H142" s="18">
        <v>11900</v>
      </c>
      <c r="I142" s="18">
        <v>11900</v>
      </c>
      <c r="J142" s="16">
        <f t="shared" si="8"/>
        <v>59500</v>
      </c>
    </row>
    <row r="143" spans="1:10" ht="15.75" x14ac:dyDescent="0.25">
      <c r="A143" s="26" t="s">
        <v>21</v>
      </c>
      <c r="B143" s="24" t="s">
        <v>22</v>
      </c>
      <c r="C143" s="25" t="s">
        <v>55</v>
      </c>
      <c r="D143" s="4" t="s">
        <v>30</v>
      </c>
      <c r="E143" s="20">
        <f>SUM(E144:E147)</f>
        <v>12460.9</v>
      </c>
      <c r="F143" s="16">
        <f>SUM(F144:F147)</f>
        <v>3551.8</v>
      </c>
      <c r="G143" s="16">
        <f>SUM(G144:G147)</f>
        <v>3551.8</v>
      </c>
      <c r="H143" s="16">
        <f>SUM(H144:H147)</f>
        <v>3551.8</v>
      </c>
      <c r="I143" s="16">
        <f>SUM(I144:I147)</f>
        <v>3551.8</v>
      </c>
      <c r="J143" s="16">
        <f t="shared" si="8"/>
        <v>26668.1</v>
      </c>
    </row>
    <row r="144" spans="1:10" ht="15.75" x14ac:dyDescent="0.25">
      <c r="A144" s="26"/>
      <c r="B144" s="24"/>
      <c r="C144" s="25"/>
      <c r="D144" s="4" t="s">
        <v>56</v>
      </c>
      <c r="E144" s="19">
        <v>12460.9</v>
      </c>
      <c r="F144" s="18">
        <v>3551.8</v>
      </c>
      <c r="G144" s="18">
        <v>3551.8</v>
      </c>
      <c r="H144" s="18">
        <v>3551.8</v>
      </c>
      <c r="I144" s="18">
        <v>3551.8</v>
      </c>
      <c r="J144" s="16">
        <f t="shared" si="8"/>
        <v>26668.1</v>
      </c>
    </row>
    <row r="145" spans="1:10" ht="15.75" x14ac:dyDescent="0.25">
      <c r="A145" s="26"/>
      <c r="B145" s="24"/>
      <c r="C145" s="25"/>
      <c r="D145" s="4" t="s">
        <v>32</v>
      </c>
      <c r="E145" s="19">
        <v>0</v>
      </c>
      <c r="F145" s="18">
        <v>0</v>
      </c>
      <c r="G145" s="18">
        <v>0</v>
      </c>
      <c r="H145" s="18">
        <v>0</v>
      </c>
      <c r="I145" s="18">
        <v>0</v>
      </c>
      <c r="J145" s="16">
        <f t="shared" si="8"/>
        <v>0</v>
      </c>
    </row>
    <row r="146" spans="1:10" ht="15.75" x14ac:dyDescent="0.25">
      <c r="A146" s="26"/>
      <c r="B146" s="24"/>
      <c r="C146" s="25"/>
      <c r="D146" s="4" t="s">
        <v>33</v>
      </c>
      <c r="E146" s="19">
        <v>0</v>
      </c>
      <c r="F146" s="18">
        <v>0</v>
      </c>
      <c r="G146" s="18">
        <v>0</v>
      </c>
      <c r="H146" s="18">
        <v>0</v>
      </c>
      <c r="I146" s="18">
        <v>0</v>
      </c>
      <c r="J146" s="16">
        <f t="shared" si="8"/>
        <v>0</v>
      </c>
    </row>
    <row r="147" spans="1:10" ht="15.75" x14ac:dyDescent="0.25">
      <c r="A147" s="26"/>
      <c r="B147" s="24"/>
      <c r="C147" s="25"/>
      <c r="D147" s="4" t="s">
        <v>34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6">
        <f t="shared" si="8"/>
        <v>0</v>
      </c>
    </row>
    <row r="148" spans="1:10" ht="15.75" x14ac:dyDescent="0.25">
      <c r="A148" s="21" t="s">
        <v>75</v>
      </c>
      <c r="B148" s="24" t="s">
        <v>76</v>
      </c>
      <c r="C148" s="25" t="s">
        <v>54</v>
      </c>
      <c r="D148" s="4" t="s">
        <v>30</v>
      </c>
      <c r="E148" s="16">
        <f>SUM(E149:E152)</f>
        <v>817.40000000000009</v>
      </c>
      <c r="F148" s="16">
        <f>SUM(F149:F152)</f>
        <v>817.40000000000009</v>
      </c>
      <c r="G148" s="16">
        <f>SUM(G149:G152)</f>
        <v>817.40000000000009</v>
      </c>
      <c r="H148" s="16">
        <f>SUM(H149:H152)</f>
        <v>817.40000000000009</v>
      </c>
      <c r="I148" s="16">
        <f>SUM(I149:I152)</f>
        <v>817.40000000000009</v>
      </c>
      <c r="J148" s="16">
        <f t="shared" si="8"/>
        <v>4087.0000000000005</v>
      </c>
    </row>
    <row r="149" spans="1:10" ht="15.75" x14ac:dyDescent="0.25">
      <c r="A149" s="22"/>
      <c r="B149" s="24"/>
      <c r="C149" s="25"/>
      <c r="D149" s="4" t="s">
        <v>56</v>
      </c>
      <c r="E149" s="18">
        <v>81.7</v>
      </c>
      <c r="F149" s="18">
        <v>81.7</v>
      </c>
      <c r="G149" s="18">
        <v>81.7</v>
      </c>
      <c r="H149" s="18">
        <v>81.7</v>
      </c>
      <c r="I149" s="18">
        <v>81.7</v>
      </c>
      <c r="J149" s="16">
        <f t="shared" si="8"/>
        <v>408.5</v>
      </c>
    </row>
    <row r="150" spans="1:10" ht="15.75" x14ac:dyDescent="0.25">
      <c r="A150" s="22"/>
      <c r="B150" s="24"/>
      <c r="C150" s="25"/>
      <c r="D150" s="4" t="s">
        <v>32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6">
        <f t="shared" si="8"/>
        <v>0</v>
      </c>
    </row>
    <row r="151" spans="1:10" ht="15.75" x14ac:dyDescent="0.25">
      <c r="A151" s="22"/>
      <c r="B151" s="24"/>
      <c r="C151" s="25"/>
      <c r="D151" s="4" t="s">
        <v>33</v>
      </c>
      <c r="E151" s="18">
        <v>735.7</v>
      </c>
      <c r="F151" s="18">
        <v>735.7</v>
      </c>
      <c r="G151" s="18">
        <v>735.7</v>
      </c>
      <c r="H151" s="18">
        <v>735.7</v>
      </c>
      <c r="I151" s="18">
        <v>735.7</v>
      </c>
      <c r="J151" s="16">
        <f t="shared" si="8"/>
        <v>3678.5</v>
      </c>
    </row>
    <row r="152" spans="1:10" ht="15.75" x14ac:dyDescent="0.25">
      <c r="A152" s="23"/>
      <c r="B152" s="24"/>
      <c r="C152" s="25"/>
      <c r="D152" s="4" t="s">
        <v>34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6">
        <f t="shared" si="8"/>
        <v>0</v>
      </c>
    </row>
    <row r="153" spans="1:10" ht="15.75" x14ac:dyDescent="0.25">
      <c r="A153" s="26" t="s">
        <v>64</v>
      </c>
      <c r="B153" s="24" t="s">
        <v>63</v>
      </c>
      <c r="C153" s="25" t="s">
        <v>54</v>
      </c>
      <c r="D153" s="4" t="s">
        <v>30</v>
      </c>
      <c r="E153" s="16">
        <f>SUM(E154:E157)</f>
        <v>666.7</v>
      </c>
      <c r="F153" s="16">
        <f>SUM(F154:F157)</f>
        <v>666.7</v>
      </c>
      <c r="G153" s="16">
        <f>SUM(G154:G157)</f>
        <v>666.7</v>
      </c>
      <c r="H153" s="16">
        <f>SUM(H154:H157)</f>
        <v>666.7</v>
      </c>
      <c r="I153" s="16">
        <f>SUM(I154:I157)</f>
        <v>666.7</v>
      </c>
      <c r="J153" s="16">
        <f t="shared" si="8"/>
        <v>3333.5</v>
      </c>
    </row>
    <row r="154" spans="1:10" ht="15.75" x14ac:dyDescent="0.25">
      <c r="A154" s="26"/>
      <c r="B154" s="24"/>
      <c r="C154" s="25"/>
      <c r="D154" s="4" t="s">
        <v>56</v>
      </c>
      <c r="E154" s="18">
        <v>66.7</v>
      </c>
      <c r="F154" s="18">
        <v>66.7</v>
      </c>
      <c r="G154" s="18">
        <v>66.7</v>
      </c>
      <c r="H154" s="18">
        <v>66.7</v>
      </c>
      <c r="I154" s="18">
        <v>66.7</v>
      </c>
      <c r="J154" s="16">
        <f t="shared" si="8"/>
        <v>333.5</v>
      </c>
    </row>
    <row r="155" spans="1:10" ht="15.75" x14ac:dyDescent="0.25">
      <c r="A155" s="26"/>
      <c r="B155" s="24"/>
      <c r="C155" s="25"/>
      <c r="D155" s="4" t="s">
        <v>32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6">
        <f t="shared" si="8"/>
        <v>0</v>
      </c>
    </row>
    <row r="156" spans="1:10" ht="15.75" x14ac:dyDescent="0.25">
      <c r="A156" s="26"/>
      <c r="B156" s="24"/>
      <c r="C156" s="25"/>
      <c r="D156" s="4" t="s">
        <v>33</v>
      </c>
      <c r="E156" s="18">
        <v>600</v>
      </c>
      <c r="F156" s="18">
        <v>600</v>
      </c>
      <c r="G156" s="18">
        <v>600</v>
      </c>
      <c r="H156" s="18">
        <v>600</v>
      </c>
      <c r="I156" s="18">
        <v>600</v>
      </c>
      <c r="J156" s="16">
        <f t="shared" si="8"/>
        <v>3000</v>
      </c>
    </row>
    <row r="157" spans="1:10" ht="35.25" customHeight="1" x14ac:dyDescent="0.25">
      <c r="A157" s="26"/>
      <c r="B157" s="24"/>
      <c r="C157" s="25"/>
      <c r="D157" s="4" t="s">
        <v>34</v>
      </c>
      <c r="E157" s="19">
        <v>0</v>
      </c>
      <c r="F157" s="18">
        <v>0</v>
      </c>
      <c r="G157" s="18">
        <v>0</v>
      </c>
      <c r="H157" s="18">
        <v>0</v>
      </c>
      <c r="I157" s="18">
        <v>0</v>
      </c>
      <c r="J157" s="16">
        <f t="shared" si="8"/>
        <v>0</v>
      </c>
    </row>
    <row r="158" spans="1:10" ht="15.75" x14ac:dyDescent="0.25">
      <c r="A158" s="26" t="s">
        <v>66</v>
      </c>
      <c r="B158" s="24" t="s">
        <v>65</v>
      </c>
      <c r="C158" s="25" t="s">
        <v>54</v>
      </c>
      <c r="D158" s="4" t="s">
        <v>30</v>
      </c>
      <c r="E158" s="20">
        <f>SUM(E159:E162)</f>
        <v>6069.5</v>
      </c>
      <c r="F158" s="16">
        <f>SUM(F159:F162)</f>
        <v>0</v>
      </c>
      <c r="G158" s="16">
        <f>SUM(G159:G162)</f>
        <v>0</v>
      </c>
      <c r="H158" s="16">
        <f>SUM(H159:H162)</f>
        <v>0</v>
      </c>
      <c r="I158" s="16">
        <f>SUM(I159:I162)</f>
        <v>0</v>
      </c>
      <c r="J158" s="16">
        <f t="shared" si="8"/>
        <v>6069.5</v>
      </c>
    </row>
    <row r="159" spans="1:10" ht="15.75" x14ac:dyDescent="0.25">
      <c r="A159" s="26"/>
      <c r="B159" s="24"/>
      <c r="C159" s="25"/>
      <c r="D159" s="4" t="s">
        <v>56</v>
      </c>
      <c r="E159" s="19">
        <v>242.8</v>
      </c>
      <c r="F159" s="18">
        <v>0</v>
      </c>
      <c r="G159" s="18">
        <v>0</v>
      </c>
      <c r="H159" s="18">
        <v>0</v>
      </c>
      <c r="I159" s="18">
        <v>0</v>
      </c>
      <c r="J159" s="16">
        <f t="shared" si="8"/>
        <v>242.8</v>
      </c>
    </row>
    <row r="160" spans="1:10" ht="15.75" x14ac:dyDescent="0.25">
      <c r="A160" s="26"/>
      <c r="B160" s="24"/>
      <c r="C160" s="25"/>
      <c r="D160" s="4" t="s">
        <v>32</v>
      </c>
      <c r="E160" s="19">
        <v>0</v>
      </c>
      <c r="F160" s="18">
        <v>0</v>
      </c>
      <c r="G160" s="18">
        <v>0</v>
      </c>
      <c r="H160" s="18">
        <v>0</v>
      </c>
      <c r="I160" s="18">
        <v>0</v>
      </c>
      <c r="J160" s="16">
        <f t="shared" si="8"/>
        <v>0</v>
      </c>
    </row>
    <row r="161" spans="1:10" ht="15.75" x14ac:dyDescent="0.25">
      <c r="A161" s="26"/>
      <c r="B161" s="24"/>
      <c r="C161" s="25"/>
      <c r="D161" s="4" t="s">
        <v>33</v>
      </c>
      <c r="E161" s="19">
        <v>5826.7</v>
      </c>
      <c r="F161" s="18">
        <v>0</v>
      </c>
      <c r="G161" s="18">
        <v>0</v>
      </c>
      <c r="H161" s="18">
        <v>0</v>
      </c>
      <c r="I161" s="18">
        <v>0</v>
      </c>
      <c r="J161" s="16">
        <f t="shared" si="8"/>
        <v>5826.7</v>
      </c>
    </row>
    <row r="162" spans="1:10" ht="23.25" customHeight="1" x14ac:dyDescent="0.25">
      <c r="A162" s="26"/>
      <c r="B162" s="24"/>
      <c r="C162" s="25"/>
      <c r="D162" s="4" t="s">
        <v>34</v>
      </c>
      <c r="E162" s="19">
        <v>0</v>
      </c>
      <c r="F162" s="18">
        <v>0</v>
      </c>
      <c r="G162" s="18">
        <v>0</v>
      </c>
      <c r="H162" s="18">
        <v>0</v>
      </c>
      <c r="I162" s="18">
        <v>0</v>
      </c>
      <c r="J162" s="16">
        <f t="shared" si="8"/>
        <v>0</v>
      </c>
    </row>
    <row r="163" spans="1:10" ht="15.75" x14ac:dyDescent="0.25">
      <c r="A163" s="26" t="s">
        <v>77</v>
      </c>
      <c r="B163" s="24" t="s">
        <v>67</v>
      </c>
      <c r="C163" s="25" t="s">
        <v>54</v>
      </c>
      <c r="D163" s="4" t="s">
        <v>30</v>
      </c>
      <c r="E163" s="20">
        <f>SUM(E164:E167)</f>
        <v>656.69999999999993</v>
      </c>
      <c r="F163" s="16">
        <f>SUM(F164:F167)</f>
        <v>0</v>
      </c>
      <c r="G163" s="16">
        <f>SUM(G164:G167)</f>
        <v>0</v>
      </c>
      <c r="H163" s="16">
        <f>SUM(H164:H167)</f>
        <v>0</v>
      </c>
      <c r="I163" s="16">
        <f>SUM(I164:I167)</f>
        <v>0</v>
      </c>
      <c r="J163" s="16">
        <f t="shared" si="8"/>
        <v>656.69999999999993</v>
      </c>
    </row>
    <row r="164" spans="1:10" ht="15.75" x14ac:dyDescent="0.25">
      <c r="A164" s="26"/>
      <c r="B164" s="24"/>
      <c r="C164" s="25"/>
      <c r="D164" s="4" t="s">
        <v>56</v>
      </c>
      <c r="E164" s="18">
        <f>26.3</f>
        <v>26.3</v>
      </c>
      <c r="F164" s="18">
        <v>0</v>
      </c>
      <c r="G164" s="18">
        <v>0</v>
      </c>
      <c r="H164" s="18">
        <v>0</v>
      </c>
      <c r="I164" s="18">
        <v>0</v>
      </c>
      <c r="J164" s="16">
        <f t="shared" si="8"/>
        <v>26.3</v>
      </c>
    </row>
    <row r="165" spans="1:10" ht="19.5" customHeight="1" x14ac:dyDescent="0.25">
      <c r="A165" s="26"/>
      <c r="B165" s="24"/>
      <c r="C165" s="25"/>
      <c r="D165" s="4" t="s">
        <v>32</v>
      </c>
      <c r="E165" s="18">
        <v>0</v>
      </c>
      <c r="F165" s="18">
        <v>0</v>
      </c>
      <c r="G165" s="18">
        <v>0</v>
      </c>
      <c r="H165" s="18">
        <v>0</v>
      </c>
      <c r="I165" s="18">
        <v>0</v>
      </c>
      <c r="J165" s="16">
        <f t="shared" si="8"/>
        <v>0</v>
      </c>
    </row>
    <row r="166" spans="1:10" ht="26.25" customHeight="1" x14ac:dyDescent="0.25">
      <c r="A166" s="26"/>
      <c r="B166" s="24"/>
      <c r="C166" s="25"/>
      <c r="D166" s="4" t="s">
        <v>33</v>
      </c>
      <c r="E166" s="18">
        <v>630.4</v>
      </c>
      <c r="F166" s="18">
        <v>0</v>
      </c>
      <c r="G166" s="18">
        <v>0</v>
      </c>
      <c r="H166" s="18">
        <v>0</v>
      </c>
      <c r="I166" s="18">
        <v>0</v>
      </c>
      <c r="J166" s="16">
        <f t="shared" si="8"/>
        <v>630.4</v>
      </c>
    </row>
    <row r="167" spans="1:10" ht="35.25" customHeight="1" x14ac:dyDescent="0.25">
      <c r="A167" s="26"/>
      <c r="B167" s="24"/>
      <c r="C167" s="25"/>
      <c r="D167" s="4" t="s">
        <v>34</v>
      </c>
      <c r="E167" s="18">
        <v>0</v>
      </c>
      <c r="F167" s="18">
        <v>0</v>
      </c>
      <c r="G167" s="18">
        <v>0</v>
      </c>
      <c r="H167" s="18">
        <v>0</v>
      </c>
      <c r="I167" s="18">
        <v>0</v>
      </c>
      <c r="J167" s="16">
        <f t="shared" si="8"/>
        <v>0</v>
      </c>
    </row>
    <row r="168" spans="1:10" ht="15.75" x14ac:dyDescent="0.25">
      <c r="A168" s="26" t="s">
        <v>78</v>
      </c>
      <c r="B168" s="21" t="s">
        <v>71</v>
      </c>
      <c r="C168" s="36" t="s">
        <v>54</v>
      </c>
      <c r="D168" s="6" t="s">
        <v>30</v>
      </c>
      <c r="E168" s="16">
        <f>SUM(E169:E172)</f>
        <v>5000</v>
      </c>
      <c r="F168" s="16">
        <f>SUM(F169:F172)</f>
        <v>0</v>
      </c>
      <c r="G168" s="16">
        <f>SUM(G169:G172)</f>
        <v>0</v>
      </c>
      <c r="H168" s="16">
        <f>SUM(H169:H172)</f>
        <v>0</v>
      </c>
      <c r="I168" s="16">
        <f>SUM(I169:I172)</f>
        <v>0</v>
      </c>
      <c r="J168" s="16">
        <f t="shared" si="8"/>
        <v>5000</v>
      </c>
    </row>
    <row r="169" spans="1:10" ht="15.75" x14ac:dyDescent="0.25">
      <c r="A169" s="26"/>
      <c r="B169" s="22"/>
      <c r="C169" s="36"/>
      <c r="D169" s="6" t="s">
        <v>56</v>
      </c>
      <c r="E169" s="18">
        <f>1140+360</f>
        <v>1500</v>
      </c>
      <c r="F169" s="18">
        <v>0</v>
      </c>
      <c r="G169" s="18">
        <v>0</v>
      </c>
      <c r="H169" s="18">
        <v>0</v>
      </c>
      <c r="I169" s="18">
        <v>0</v>
      </c>
      <c r="J169" s="16">
        <f t="shared" si="8"/>
        <v>1500</v>
      </c>
    </row>
    <row r="170" spans="1:10" ht="19.5" customHeight="1" x14ac:dyDescent="0.25">
      <c r="A170" s="26"/>
      <c r="B170" s="22"/>
      <c r="C170" s="36"/>
      <c r="D170" s="6" t="s">
        <v>32</v>
      </c>
      <c r="E170" s="18">
        <v>0</v>
      </c>
      <c r="F170" s="18">
        <v>0</v>
      </c>
      <c r="G170" s="18">
        <v>0</v>
      </c>
      <c r="H170" s="18">
        <v>0</v>
      </c>
      <c r="I170" s="18">
        <v>0</v>
      </c>
      <c r="J170" s="16">
        <f t="shared" si="8"/>
        <v>0</v>
      </c>
    </row>
    <row r="171" spans="1:10" ht="18.75" customHeight="1" x14ac:dyDescent="0.25">
      <c r="A171" s="26"/>
      <c r="B171" s="22"/>
      <c r="C171" s="36"/>
      <c r="D171" s="6" t="s">
        <v>33</v>
      </c>
      <c r="E171" s="18">
        <f>2660+840</f>
        <v>3500</v>
      </c>
      <c r="F171" s="18">
        <v>0</v>
      </c>
      <c r="G171" s="18">
        <v>0</v>
      </c>
      <c r="H171" s="18">
        <v>0</v>
      </c>
      <c r="I171" s="18">
        <v>0</v>
      </c>
      <c r="J171" s="16">
        <f t="shared" si="8"/>
        <v>3500</v>
      </c>
    </row>
    <row r="172" spans="1:10" ht="18.75" customHeight="1" x14ac:dyDescent="0.25">
      <c r="A172" s="26"/>
      <c r="B172" s="23"/>
      <c r="C172" s="36"/>
      <c r="D172" s="6" t="s">
        <v>34</v>
      </c>
      <c r="E172" s="18">
        <v>0</v>
      </c>
      <c r="F172" s="18">
        <v>0</v>
      </c>
      <c r="G172" s="18">
        <v>0</v>
      </c>
      <c r="H172" s="18">
        <v>0</v>
      </c>
      <c r="I172" s="18">
        <v>0</v>
      </c>
      <c r="J172" s="16">
        <f t="shared" si="8"/>
        <v>0</v>
      </c>
    </row>
    <row r="173" spans="1:10" ht="15.75" x14ac:dyDescent="0.25">
      <c r="A173" s="28" t="s">
        <v>40</v>
      </c>
      <c r="B173" s="25"/>
      <c r="C173" s="28" t="s">
        <v>54</v>
      </c>
      <c r="D173" s="5" t="s">
        <v>30</v>
      </c>
      <c r="E173" s="17">
        <f>SUM(E174:E177)</f>
        <v>93905.9</v>
      </c>
      <c r="F173" s="17">
        <f>SUM(F174:F177)</f>
        <v>67860.299999999988</v>
      </c>
      <c r="G173" s="17">
        <f>SUM(G174:G177)</f>
        <v>67860.299999999988</v>
      </c>
      <c r="H173" s="17">
        <f>SUM(H174:H177)</f>
        <v>67860.299999999988</v>
      </c>
      <c r="I173" s="17">
        <f>SUM(I174:I177)</f>
        <v>67860.299999999988</v>
      </c>
      <c r="J173" s="17">
        <f t="shared" si="8"/>
        <v>365347.09999999992</v>
      </c>
    </row>
    <row r="174" spans="1:10" ht="15.75" x14ac:dyDescent="0.25">
      <c r="A174" s="25"/>
      <c r="B174" s="25"/>
      <c r="C174" s="28"/>
      <c r="D174" s="5" t="s">
        <v>56</v>
      </c>
      <c r="E174" s="17">
        <f>E139+E144+E149+E154+E159+E164+E169</f>
        <v>70713.099999999991</v>
      </c>
      <c r="F174" s="17">
        <f>F139+F144+F149+F154+F159+F164+F169</f>
        <v>54624.6</v>
      </c>
      <c r="G174" s="17">
        <f>G139+G144+G149+G154+G159+G164+G169</f>
        <v>54624.6</v>
      </c>
      <c r="H174" s="17">
        <f>H139+H144+H149+H154+H159+H164+H169</f>
        <v>54624.6</v>
      </c>
      <c r="I174" s="17">
        <f>I139+I144+I149+I154+I159+I164+I169</f>
        <v>54624.6</v>
      </c>
      <c r="J174" s="17">
        <f t="shared" si="8"/>
        <v>289211.5</v>
      </c>
    </row>
    <row r="175" spans="1:10" ht="15.75" x14ac:dyDescent="0.25">
      <c r="A175" s="25"/>
      <c r="B175" s="25"/>
      <c r="C175" s="28"/>
      <c r="D175" s="5" t="s">
        <v>32</v>
      </c>
      <c r="E175" s="17">
        <f t="shared" ref="E175:I177" si="9">E140+E145+E150+E155+E160+E165+E170</f>
        <v>0</v>
      </c>
      <c r="F175" s="17">
        <f t="shared" si="9"/>
        <v>0</v>
      </c>
      <c r="G175" s="17">
        <f t="shared" si="9"/>
        <v>0</v>
      </c>
      <c r="H175" s="17">
        <f t="shared" si="9"/>
        <v>0</v>
      </c>
      <c r="I175" s="17">
        <f t="shared" si="9"/>
        <v>0</v>
      </c>
      <c r="J175" s="17">
        <f t="shared" si="8"/>
        <v>0</v>
      </c>
    </row>
    <row r="176" spans="1:10" ht="15.75" x14ac:dyDescent="0.25">
      <c r="A176" s="25"/>
      <c r="B176" s="25"/>
      <c r="C176" s="28"/>
      <c r="D176" s="5" t="s">
        <v>33</v>
      </c>
      <c r="E176" s="17">
        <f t="shared" si="9"/>
        <v>11292.8</v>
      </c>
      <c r="F176" s="17">
        <f t="shared" si="9"/>
        <v>1335.7</v>
      </c>
      <c r="G176" s="17">
        <f t="shared" si="9"/>
        <v>1335.7</v>
      </c>
      <c r="H176" s="17">
        <f t="shared" si="9"/>
        <v>1335.7</v>
      </c>
      <c r="I176" s="17">
        <f t="shared" si="9"/>
        <v>1335.7</v>
      </c>
      <c r="J176" s="17">
        <f t="shared" si="8"/>
        <v>16635.600000000002</v>
      </c>
    </row>
    <row r="177" spans="1:11" ht="15.75" x14ac:dyDescent="0.25">
      <c r="A177" s="25"/>
      <c r="B177" s="25"/>
      <c r="C177" s="28"/>
      <c r="D177" s="5" t="s">
        <v>34</v>
      </c>
      <c r="E177" s="17">
        <f t="shared" si="9"/>
        <v>11900</v>
      </c>
      <c r="F177" s="17">
        <f t="shared" si="9"/>
        <v>11900</v>
      </c>
      <c r="G177" s="17">
        <f t="shared" si="9"/>
        <v>11900</v>
      </c>
      <c r="H177" s="17">
        <f t="shared" si="9"/>
        <v>11900</v>
      </c>
      <c r="I177" s="17">
        <f t="shared" si="9"/>
        <v>11900</v>
      </c>
      <c r="J177" s="17">
        <f t="shared" si="8"/>
        <v>59500</v>
      </c>
    </row>
    <row r="178" spans="1:11" ht="20.25" customHeight="1" x14ac:dyDescent="0.25">
      <c r="A178" s="28" t="s">
        <v>46</v>
      </c>
      <c r="B178" s="25"/>
      <c r="C178" s="25"/>
      <c r="D178" s="25"/>
      <c r="E178" s="25"/>
      <c r="F178" s="25"/>
      <c r="G178" s="25"/>
      <c r="H178" s="25"/>
      <c r="I178" s="25"/>
      <c r="J178" s="25"/>
    </row>
    <row r="179" spans="1:11" ht="15.75" x14ac:dyDescent="0.25">
      <c r="A179" s="26" t="s">
        <v>23</v>
      </c>
      <c r="B179" s="24" t="s">
        <v>83</v>
      </c>
      <c r="C179" s="25" t="s">
        <v>55</v>
      </c>
      <c r="D179" s="4" t="s">
        <v>30</v>
      </c>
      <c r="E179" s="16">
        <f>SUM(E180:E183)</f>
        <v>3734.2</v>
      </c>
      <c r="F179" s="16">
        <f>SUM(F180:F183)</f>
        <v>3484.2</v>
      </c>
      <c r="G179" s="16">
        <f>SUM(G180:G183)</f>
        <v>3484.2</v>
      </c>
      <c r="H179" s="16">
        <f>SUM(H180:H183)</f>
        <v>3484.2</v>
      </c>
      <c r="I179" s="16">
        <f>SUM(I180:I183)</f>
        <v>3484.2</v>
      </c>
      <c r="J179" s="16">
        <f>SUM(E179:I179)</f>
        <v>17671</v>
      </c>
    </row>
    <row r="180" spans="1:11" ht="15.75" x14ac:dyDescent="0.25">
      <c r="A180" s="26"/>
      <c r="B180" s="24"/>
      <c r="C180" s="25"/>
      <c r="D180" s="4" t="s">
        <v>56</v>
      </c>
      <c r="E180" s="18">
        <v>3646.2</v>
      </c>
      <c r="F180" s="19">
        <v>3396.2</v>
      </c>
      <c r="G180" s="19">
        <v>3396.2</v>
      </c>
      <c r="H180" s="19">
        <v>3396.2</v>
      </c>
      <c r="I180" s="19">
        <v>3396.2</v>
      </c>
      <c r="J180" s="16">
        <f t="shared" ref="J180:J188" si="10">SUM(E180:I180)</f>
        <v>17231</v>
      </c>
    </row>
    <row r="181" spans="1:11" ht="15.75" x14ac:dyDescent="0.25">
      <c r="A181" s="26"/>
      <c r="B181" s="24"/>
      <c r="C181" s="25"/>
      <c r="D181" s="4" t="s">
        <v>32</v>
      </c>
      <c r="E181" s="18">
        <v>0</v>
      </c>
      <c r="F181" s="19">
        <v>0</v>
      </c>
      <c r="G181" s="19">
        <v>0</v>
      </c>
      <c r="H181" s="19">
        <v>0</v>
      </c>
      <c r="I181" s="19">
        <v>0</v>
      </c>
      <c r="J181" s="16">
        <f t="shared" si="10"/>
        <v>0</v>
      </c>
    </row>
    <row r="182" spans="1:11" ht="15.75" x14ac:dyDescent="0.25">
      <c r="A182" s="26"/>
      <c r="B182" s="24"/>
      <c r="C182" s="25"/>
      <c r="D182" s="4" t="s">
        <v>33</v>
      </c>
      <c r="E182" s="18">
        <v>0</v>
      </c>
      <c r="F182" s="18">
        <v>0</v>
      </c>
      <c r="G182" s="18">
        <v>0</v>
      </c>
      <c r="H182" s="18">
        <v>0</v>
      </c>
      <c r="I182" s="18">
        <v>0</v>
      </c>
      <c r="J182" s="16">
        <f t="shared" si="10"/>
        <v>0</v>
      </c>
    </row>
    <row r="183" spans="1:11" ht="15.75" x14ac:dyDescent="0.25">
      <c r="A183" s="26"/>
      <c r="B183" s="24"/>
      <c r="C183" s="25"/>
      <c r="D183" s="4" t="s">
        <v>34</v>
      </c>
      <c r="E183" s="18">
        <v>88</v>
      </c>
      <c r="F183" s="18">
        <v>88</v>
      </c>
      <c r="G183" s="18">
        <v>88</v>
      </c>
      <c r="H183" s="18">
        <v>88</v>
      </c>
      <c r="I183" s="18">
        <v>88</v>
      </c>
      <c r="J183" s="16">
        <f t="shared" si="10"/>
        <v>440</v>
      </c>
    </row>
    <row r="184" spans="1:11" ht="15.75" x14ac:dyDescent="0.25">
      <c r="A184" s="28" t="s">
        <v>41</v>
      </c>
      <c r="B184" s="25"/>
      <c r="C184" s="28" t="s">
        <v>55</v>
      </c>
      <c r="D184" s="5" t="s">
        <v>30</v>
      </c>
      <c r="E184" s="17">
        <f>SUM(E185:E188)</f>
        <v>3734.2</v>
      </c>
      <c r="F184" s="17">
        <f>SUM(F185:F188)</f>
        <v>3484.2</v>
      </c>
      <c r="G184" s="17">
        <f>SUM(G185:G188)</f>
        <v>3484.2</v>
      </c>
      <c r="H184" s="17">
        <f>SUM(H185:H188)</f>
        <v>3484.2</v>
      </c>
      <c r="I184" s="17">
        <f>SUM(I185:I188)</f>
        <v>3484.2</v>
      </c>
      <c r="J184" s="17">
        <f t="shared" si="10"/>
        <v>17671</v>
      </c>
    </row>
    <row r="185" spans="1:11" ht="15.75" x14ac:dyDescent="0.25">
      <c r="A185" s="25"/>
      <c r="B185" s="25"/>
      <c r="C185" s="28"/>
      <c r="D185" s="5" t="s">
        <v>56</v>
      </c>
      <c r="E185" s="17">
        <f>E180</f>
        <v>3646.2</v>
      </c>
      <c r="F185" s="17">
        <f>F180</f>
        <v>3396.2</v>
      </c>
      <c r="G185" s="17">
        <f>G180</f>
        <v>3396.2</v>
      </c>
      <c r="H185" s="17">
        <f>H180</f>
        <v>3396.2</v>
      </c>
      <c r="I185" s="17">
        <f>I180</f>
        <v>3396.2</v>
      </c>
      <c r="J185" s="17">
        <f t="shared" si="10"/>
        <v>17231</v>
      </c>
    </row>
    <row r="186" spans="1:11" ht="15.75" x14ac:dyDescent="0.25">
      <c r="A186" s="25"/>
      <c r="B186" s="25"/>
      <c r="C186" s="28"/>
      <c r="D186" s="5" t="s">
        <v>32</v>
      </c>
      <c r="E186" s="17">
        <f t="shared" ref="E186:I188" si="11">E181</f>
        <v>0</v>
      </c>
      <c r="F186" s="17">
        <f t="shared" si="11"/>
        <v>0</v>
      </c>
      <c r="G186" s="17">
        <f t="shared" si="11"/>
        <v>0</v>
      </c>
      <c r="H186" s="17">
        <f t="shared" si="11"/>
        <v>0</v>
      </c>
      <c r="I186" s="17">
        <f t="shared" si="11"/>
        <v>0</v>
      </c>
      <c r="J186" s="17">
        <f t="shared" si="10"/>
        <v>0</v>
      </c>
    </row>
    <row r="187" spans="1:11" ht="15.75" x14ac:dyDescent="0.25">
      <c r="A187" s="25"/>
      <c r="B187" s="25"/>
      <c r="C187" s="28"/>
      <c r="D187" s="5" t="s">
        <v>33</v>
      </c>
      <c r="E187" s="17">
        <f t="shared" si="11"/>
        <v>0</v>
      </c>
      <c r="F187" s="17">
        <f t="shared" si="11"/>
        <v>0</v>
      </c>
      <c r="G187" s="17">
        <f t="shared" si="11"/>
        <v>0</v>
      </c>
      <c r="H187" s="17">
        <f t="shared" si="11"/>
        <v>0</v>
      </c>
      <c r="I187" s="17">
        <f t="shared" si="11"/>
        <v>0</v>
      </c>
      <c r="J187" s="17">
        <f t="shared" si="10"/>
        <v>0</v>
      </c>
    </row>
    <row r="188" spans="1:11" ht="15.75" x14ac:dyDescent="0.25">
      <c r="A188" s="25"/>
      <c r="B188" s="25"/>
      <c r="C188" s="28"/>
      <c r="D188" s="5" t="s">
        <v>34</v>
      </c>
      <c r="E188" s="17">
        <f t="shared" si="11"/>
        <v>88</v>
      </c>
      <c r="F188" s="17">
        <f t="shared" si="11"/>
        <v>88</v>
      </c>
      <c r="G188" s="17">
        <f t="shared" si="11"/>
        <v>88</v>
      </c>
      <c r="H188" s="17">
        <f>H183</f>
        <v>88</v>
      </c>
      <c r="I188" s="17">
        <f t="shared" si="11"/>
        <v>88</v>
      </c>
      <c r="J188" s="17">
        <f t="shared" si="10"/>
        <v>440</v>
      </c>
    </row>
    <row r="189" spans="1:11" ht="21.75" customHeight="1" x14ac:dyDescent="0.25">
      <c r="A189" s="28" t="s">
        <v>47</v>
      </c>
      <c r="B189" s="25"/>
      <c r="C189" s="25"/>
      <c r="D189" s="25"/>
      <c r="E189" s="25"/>
      <c r="F189" s="25"/>
      <c r="G189" s="25"/>
      <c r="H189" s="25"/>
      <c r="I189" s="25"/>
      <c r="J189" s="25"/>
    </row>
    <row r="190" spans="1:11" ht="15.75" customHeight="1" x14ac:dyDescent="0.25">
      <c r="A190" s="21" t="s">
        <v>24</v>
      </c>
      <c r="B190" s="39" t="s">
        <v>84</v>
      </c>
      <c r="C190" s="25" t="s">
        <v>55</v>
      </c>
      <c r="D190" s="4" t="s">
        <v>31</v>
      </c>
      <c r="E190" s="20">
        <f>SUM(E191:E194)</f>
        <v>8848.2000000000007</v>
      </c>
      <c r="F190" s="16">
        <f>SUM(F191:F194)</f>
        <v>8675.2000000000007</v>
      </c>
      <c r="G190" s="16">
        <f>SUM(G191:G194)</f>
        <v>8675.2000000000007</v>
      </c>
      <c r="H190" s="16">
        <f>SUM(H191:H194)</f>
        <v>8675.2000000000007</v>
      </c>
      <c r="I190" s="16">
        <f>SUM(I191:I194)</f>
        <v>8675.2000000000007</v>
      </c>
      <c r="J190" s="16">
        <f>SUM(E190:I190)</f>
        <v>43549</v>
      </c>
      <c r="K190" s="7"/>
    </row>
    <row r="191" spans="1:11" ht="15.75" x14ac:dyDescent="0.25">
      <c r="A191" s="22"/>
      <c r="B191" s="39"/>
      <c r="C191" s="25"/>
      <c r="D191" s="4" t="s">
        <v>56</v>
      </c>
      <c r="E191" s="19">
        <v>8656.2000000000007</v>
      </c>
      <c r="F191" s="18">
        <v>8675.2000000000007</v>
      </c>
      <c r="G191" s="18">
        <v>8675.2000000000007</v>
      </c>
      <c r="H191" s="18">
        <v>8675.2000000000007</v>
      </c>
      <c r="I191" s="18">
        <v>8675.2000000000007</v>
      </c>
      <c r="J191" s="16">
        <f t="shared" ref="J191:J209" si="12">SUM(E191:I191)</f>
        <v>43357</v>
      </c>
      <c r="K191" s="7"/>
    </row>
    <row r="192" spans="1:11" ht="15.75" x14ac:dyDescent="0.25">
      <c r="A192" s="22"/>
      <c r="B192" s="39"/>
      <c r="C192" s="25"/>
      <c r="D192" s="4" t="s">
        <v>32</v>
      </c>
      <c r="E192" s="19">
        <v>0</v>
      </c>
      <c r="F192" s="18">
        <v>0</v>
      </c>
      <c r="G192" s="18">
        <v>0</v>
      </c>
      <c r="H192" s="18">
        <v>0</v>
      </c>
      <c r="I192" s="18">
        <v>0</v>
      </c>
      <c r="J192" s="16">
        <f t="shared" si="12"/>
        <v>0</v>
      </c>
      <c r="K192" s="7"/>
    </row>
    <row r="193" spans="1:11" ht="15.75" x14ac:dyDescent="0.25">
      <c r="A193" s="22"/>
      <c r="B193" s="39"/>
      <c r="C193" s="25"/>
      <c r="D193" s="4" t="s">
        <v>33</v>
      </c>
      <c r="E193" s="19">
        <v>192</v>
      </c>
      <c r="F193" s="18">
        <v>0</v>
      </c>
      <c r="G193" s="18">
        <v>0</v>
      </c>
      <c r="H193" s="18">
        <v>0</v>
      </c>
      <c r="I193" s="18">
        <v>0</v>
      </c>
      <c r="J193" s="16">
        <f t="shared" si="12"/>
        <v>192</v>
      </c>
      <c r="K193" s="7"/>
    </row>
    <row r="194" spans="1:11" ht="15.75" x14ac:dyDescent="0.25">
      <c r="A194" s="23"/>
      <c r="B194" s="39"/>
      <c r="C194" s="25"/>
      <c r="D194" s="4" t="s">
        <v>34</v>
      </c>
      <c r="E194" s="19">
        <v>0</v>
      </c>
      <c r="F194" s="18">
        <v>0</v>
      </c>
      <c r="G194" s="18">
        <v>0</v>
      </c>
      <c r="H194" s="18">
        <v>0</v>
      </c>
      <c r="I194" s="18">
        <v>0</v>
      </c>
      <c r="J194" s="16">
        <f t="shared" si="12"/>
        <v>0</v>
      </c>
      <c r="K194" s="7"/>
    </row>
    <row r="195" spans="1:11" ht="15.75" x14ac:dyDescent="0.25">
      <c r="A195" s="26" t="s">
        <v>25</v>
      </c>
      <c r="B195" s="24" t="s">
        <v>87</v>
      </c>
      <c r="C195" s="25" t="s">
        <v>55</v>
      </c>
      <c r="D195" s="4" t="s">
        <v>31</v>
      </c>
      <c r="E195" s="20">
        <f>SUM(E196:E199)</f>
        <v>10228.9</v>
      </c>
      <c r="F195" s="16">
        <f>SUM(F196:F199)</f>
        <v>11354.9</v>
      </c>
      <c r="G195" s="16">
        <f>SUM(G196:G199)</f>
        <v>11354.9</v>
      </c>
      <c r="H195" s="16">
        <f>SUM(H196:H199)</f>
        <v>11354.9</v>
      </c>
      <c r="I195" s="16">
        <f>SUM(I196:I199)</f>
        <v>11354.9</v>
      </c>
      <c r="J195" s="16">
        <f t="shared" si="12"/>
        <v>55648.5</v>
      </c>
      <c r="K195" s="7"/>
    </row>
    <row r="196" spans="1:11" ht="15.75" x14ac:dyDescent="0.25">
      <c r="A196" s="26"/>
      <c r="B196" s="24"/>
      <c r="C196" s="25"/>
      <c r="D196" s="4" t="s">
        <v>56</v>
      </c>
      <c r="E196" s="19">
        <v>10228.9</v>
      </c>
      <c r="F196" s="18">
        <v>11354.9</v>
      </c>
      <c r="G196" s="18">
        <v>11354.9</v>
      </c>
      <c r="H196" s="18">
        <v>11354.9</v>
      </c>
      <c r="I196" s="18">
        <v>11354.9</v>
      </c>
      <c r="J196" s="16">
        <f t="shared" si="12"/>
        <v>55648.5</v>
      </c>
      <c r="K196" s="7"/>
    </row>
    <row r="197" spans="1:11" ht="15.75" x14ac:dyDescent="0.25">
      <c r="A197" s="26"/>
      <c r="B197" s="24"/>
      <c r="C197" s="25"/>
      <c r="D197" s="4" t="s">
        <v>32</v>
      </c>
      <c r="E197" s="19">
        <v>0</v>
      </c>
      <c r="F197" s="18">
        <v>0</v>
      </c>
      <c r="G197" s="18">
        <v>0</v>
      </c>
      <c r="H197" s="18">
        <v>0</v>
      </c>
      <c r="I197" s="18">
        <v>0</v>
      </c>
      <c r="J197" s="16">
        <f t="shared" si="12"/>
        <v>0</v>
      </c>
      <c r="K197" s="7"/>
    </row>
    <row r="198" spans="1:11" ht="15.75" x14ac:dyDescent="0.25">
      <c r="A198" s="26"/>
      <c r="B198" s="24"/>
      <c r="C198" s="25"/>
      <c r="D198" s="4" t="s">
        <v>33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6">
        <f t="shared" si="12"/>
        <v>0</v>
      </c>
      <c r="K198" s="7"/>
    </row>
    <row r="199" spans="1:11" ht="15.75" x14ac:dyDescent="0.25">
      <c r="A199" s="26"/>
      <c r="B199" s="24"/>
      <c r="C199" s="25"/>
      <c r="D199" s="4" t="s">
        <v>34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6">
        <f t="shared" si="12"/>
        <v>0</v>
      </c>
      <c r="K199" s="7"/>
    </row>
    <row r="200" spans="1:11" ht="15.75" x14ac:dyDescent="0.25">
      <c r="A200" s="28" t="s">
        <v>48</v>
      </c>
      <c r="B200" s="25"/>
      <c r="C200" s="28" t="s">
        <v>55</v>
      </c>
      <c r="D200" s="4" t="s">
        <v>30</v>
      </c>
      <c r="E200" s="15">
        <f>SUM(E201:E204)</f>
        <v>19077.099999999999</v>
      </c>
      <c r="F200" s="15">
        <f>SUM(F201:F204)</f>
        <v>20030.099999999999</v>
      </c>
      <c r="G200" s="15">
        <f>SUM(G201:G204)</f>
        <v>20030.099999999999</v>
      </c>
      <c r="H200" s="15">
        <f>SUM(H201:H204)</f>
        <v>20030.099999999999</v>
      </c>
      <c r="I200" s="15">
        <f>SUM(I201:I204)</f>
        <v>20030.099999999999</v>
      </c>
      <c r="J200" s="15">
        <f t="shared" si="12"/>
        <v>99197.5</v>
      </c>
      <c r="K200" s="7"/>
    </row>
    <row r="201" spans="1:11" ht="15.75" x14ac:dyDescent="0.25">
      <c r="A201" s="25"/>
      <c r="B201" s="25"/>
      <c r="C201" s="28"/>
      <c r="D201" s="4" t="s">
        <v>56</v>
      </c>
      <c r="E201" s="15">
        <f>E191+E196</f>
        <v>18885.099999999999</v>
      </c>
      <c r="F201" s="15">
        <f>F191+F196</f>
        <v>20030.099999999999</v>
      </c>
      <c r="G201" s="15">
        <f>G191+G196</f>
        <v>20030.099999999999</v>
      </c>
      <c r="H201" s="15">
        <f>H191+H196</f>
        <v>20030.099999999999</v>
      </c>
      <c r="I201" s="15">
        <f>I191+I196</f>
        <v>20030.099999999999</v>
      </c>
      <c r="J201" s="15">
        <f t="shared" si="12"/>
        <v>99005.5</v>
      </c>
      <c r="K201" s="7"/>
    </row>
    <row r="202" spans="1:11" ht="15.75" x14ac:dyDescent="0.25">
      <c r="A202" s="25"/>
      <c r="B202" s="25"/>
      <c r="C202" s="28"/>
      <c r="D202" s="4" t="s">
        <v>32</v>
      </c>
      <c r="E202" s="15">
        <f t="shared" ref="E202:I204" si="13">E192+E197</f>
        <v>0</v>
      </c>
      <c r="F202" s="15">
        <f t="shared" si="13"/>
        <v>0</v>
      </c>
      <c r="G202" s="15">
        <f t="shared" si="13"/>
        <v>0</v>
      </c>
      <c r="H202" s="15">
        <f t="shared" si="13"/>
        <v>0</v>
      </c>
      <c r="I202" s="15">
        <f t="shared" si="13"/>
        <v>0</v>
      </c>
      <c r="J202" s="15">
        <f t="shared" si="12"/>
        <v>0</v>
      </c>
      <c r="K202" s="7"/>
    </row>
    <row r="203" spans="1:11" ht="15.75" x14ac:dyDescent="0.25">
      <c r="A203" s="25"/>
      <c r="B203" s="25"/>
      <c r="C203" s="28"/>
      <c r="D203" s="4" t="s">
        <v>33</v>
      </c>
      <c r="E203" s="15">
        <f t="shared" si="13"/>
        <v>192</v>
      </c>
      <c r="F203" s="15">
        <f t="shared" si="13"/>
        <v>0</v>
      </c>
      <c r="G203" s="15">
        <f t="shared" si="13"/>
        <v>0</v>
      </c>
      <c r="H203" s="15">
        <f t="shared" si="13"/>
        <v>0</v>
      </c>
      <c r="I203" s="15">
        <f t="shared" si="13"/>
        <v>0</v>
      </c>
      <c r="J203" s="15">
        <f t="shared" si="12"/>
        <v>192</v>
      </c>
      <c r="K203" s="7"/>
    </row>
    <row r="204" spans="1:11" ht="15.75" x14ac:dyDescent="0.25">
      <c r="A204" s="25"/>
      <c r="B204" s="25"/>
      <c r="C204" s="28"/>
      <c r="D204" s="4" t="s">
        <v>34</v>
      </c>
      <c r="E204" s="15">
        <f t="shared" si="13"/>
        <v>0</v>
      </c>
      <c r="F204" s="15">
        <f t="shared" si="13"/>
        <v>0</v>
      </c>
      <c r="G204" s="15">
        <f t="shared" si="13"/>
        <v>0</v>
      </c>
      <c r="H204" s="15">
        <f t="shared" si="13"/>
        <v>0</v>
      </c>
      <c r="I204" s="15">
        <f>I194+I199</f>
        <v>0</v>
      </c>
      <c r="J204" s="15">
        <f t="shared" si="12"/>
        <v>0</v>
      </c>
      <c r="K204" s="7"/>
    </row>
    <row r="205" spans="1:11" ht="15.75" x14ac:dyDescent="0.25">
      <c r="A205" s="28" t="s">
        <v>49</v>
      </c>
      <c r="B205" s="28"/>
      <c r="C205" s="28" t="s">
        <v>55</v>
      </c>
      <c r="D205" s="5" t="s">
        <v>30</v>
      </c>
      <c r="E205" s="15">
        <f>SUM(E206:E209)</f>
        <v>414819.4</v>
      </c>
      <c r="F205" s="15">
        <f>SUM(F206:F209)</f>
        <v>250168.20000000004</v>
      </c>
      <c r="G205" s="15">
        <f>SUM(G206:G209)</f>
        <v>250168.20000000004</v>
      </c>
      <c r="H205" s="15">
        <f>SUM(H206:H209)</f>
        <v>250168.20000000004</v>
      </c>
      <c r="I205" s="15">
        <f>SUM(I206:I209)</f>
        <v>250168.20000000004</v>
      </c>
      <c r="J205" s="15">
        <f t="shared" si="12"/>
        <v>1415492.2000000002</v>
      </c>
      <c r="K205" s="7"/>
    </row>
    <row r="206" spans="1:11" ht="15.75" x14ac:dyDescent="0.25">
      <c r="A206" s="28"/>
      <c r="B206" s="28"/>
      <c r="C206" s="28"/>
      <c r="D206" s="5" t="s">
        <v>56</v>
      </c>
      <c r="E206" s="15">
        <f>E35+E71+E107+E133+E174+E185+E201</f>
        <v>274709.5</v>
      </c>
      <c r="F206" s="15">
        <f>F35+F71+F107+F133+F174+F185+F201</f>
        <v>218309.50000000003</v>
      </c>
      <c r="G206" s="15">
        <f>G35+G71+G107+G133+G174+G185+G201</f>
        <v>218309.50000000003</v>
      </c>
      <c r="H206" s="15">
        <f>H35+H71+H107+H133+H174+H185+H201</f>
        <v>218309.50000000003</v>
      </c>
      <c r="I206" s="15">
        <f>I35+I71+I107+I133+I174+I185+I201</f>
        <v>218309.50000000003</v>
      </c>
      <c r="J206" s="15">
        <f t="shared" si="12"/>
        <v>1147947.5</v>
      </c>
      <c r="K206" s="7"/>
    </row>
    <row r="207" spans="1:11" ht="15.75" x14ac:dyDescent="0.25">
      <c r="A207" s="28"/>
      <c r="B207" s="28"/>
      <c r="C207" s="28"/>
      <c r="D207" s="5" t="s">
        <v>32</v>
      </c>
      <c r="E207" s="15">
        <f t="shared" ref="E207:I209" si="14">E36+E72+E108+E134+E175+E186+E202</f>
        <v>61750.7</v>
      </c>
      <c r="F207" s="15">
        <f t="shared" si="14"/>
        <v>0</v>
      </c>
      <c r="G207" s="15">
        <f t="shared" si="14"/>
        <v>0</v>
      </c>
      <c r="H207" s="15">
        <f t="shared" si="14"/>
        <v>0</v>
      </c>
      <c r="I207" s="15">
        <f t="shared" si="14"/>
        <v>0</v>
      </c>
      <c r="J207" s="15">
        <f t="shared" si="12"/>
        <v>61750.7</v>
      </c>
      <c r="K207" s="7"/>
    </row>
    <row r="208" spans="1:11" ht="15.75" x14ac:dyDescent="0.25">
      <c r="A208" s="28"/>
      <c r="B208" s="28"/>
      <c r="C208" s="28"/>
      <c r="D208" s="5" t="s">
        <v>33</v>
      </c>
      <c r="E208" s="15">
        <f t="shared" si="14"/>
        <v>48076.800000000003</v>
      </c>
      <c r="F208" s="15">
        <f t="shared" si="14"/>
        <v>1675.7</v>
      </c>
      <c r="G208" s="15">
        <f t="shared" si="14"/>
        <v>1675.7</v>
      </c>
      <c r="H208" s="15">
        <f t="shared" si="14"/>
        <v>1675.7</v>
      </c>
      <c r="I208" s="15">
        <f t="shared" si="14"/>
        <v>1675.7</v>
      </c>
      <c r="J208" s="15">
        <f t="shared" si="12"/>
        <v>54779.599999999991</v>
      </c>
      <c r="K208" s="7"/>
    </row>
    <row r="209" spans="1:11" ht="15.75" x14ac:dyDescent="0.25">
      <c r="A209" s="28"/>
      <c r="B209" s="28"/>
      <c r="C209" s="28"/>
      <c r="D209" s="5" t="s">
        <v>34</v>
      </c>
      <c r="E209" s="15">
        <f t="shared" si="14"/>
        <v>30282.400000000001</v>
      </c>
      <c r="F209" s="15">
        <f t="shared" si="14"/>
        <v>30183</v>
      </c>
      <c r="G209" s="15">
        <f t="shared" si="14"/>
        <v>30183</v>
      </c>
      <c r="H209" s="15">
        <f t="shared" si="14"/>
        <v>30183</v>
      </c>
      <c r="I209" s="15">
        <f t="shared" si="14"/>
        <v>30183</v>
      </c>
      <c r="J209" s="15">
        <f t="shared" si="12"/>
        <v>151014.39999999999</v>
      </c>
      <c r="K209" s="7"/>
    </row>
    <row r="210" spans="1:11" ht="3.75" customHeight="1" x14ac:dyDescent="0.25">
      <c r="A210" s="8"/>
      <c r="B210" s="8"/>
      <c r="C210" s="8"/>
      <c r="D210" s="8"/>
      <c r="E210" s="8"/>
      <c r="F210" s="8"/>
      <c r="G210" s="8"/>
      <c r="H210" s="8"/>
      <c r="I210" s="8"/>
      <c r="J210" s="8"/>
    </row>
    <row r="211" spans="1:11" ht="15.75" x14ac:dyDescent="0.25">
      <c r="A211" s="35" t="s">
        <v>50</v>
      </c>
      <c r="B211" s="35"/>
      <c r="C211" s="35"/>
      <c r="D211" s="35"/>
      <c r="E211" s="35"/>
      <c r="F211" s="35"/>
      <c r="G211" s="35"/>
      <c r="H211" s="35"/>
      <c r="I211" s="35"/>
      <c r="J211" s="35"/>
    </row>
    <row r="212" spans="1:11" ht="15.75" x14ac:dyDescent="0.25">
      <c r="A212" s="35" t="s">
        <v>90</v>
      </c>
      <c r="B212" s="35"/>
      <c r="C212" s="35"/>
      <c r="D212" s="35"/>
      <c r="E212" s="35"/>
      <c r="F212" s="35"/>
      <c r="G212" s="35"/>
      <c r="H212" s="35"/>
      <c r="I212" s="35"/>
      <c r="J212" s="35"/>
    </row>
    <row r="213" spans="1:11" ht="15.75" x14ac:dyDescent="0.25">
      <c r="A213" s="35" t="s">
        <v>51</v>
      </c>
      <c r="B213" s="35"/>
      <c r="C213" s="35"/>
      <c r="D213" s="35"/>
      <c r="E213" s="35"/>
      <c r="F213" s="35"/>
      <c r="G213" s="35"/>
      <c r="H213" s="35"/>
      <c r="I213" s="35"/>
      <c r="J213" s="35"/>
    </row>
    <row r="214" spans="1:11" ht="15.75" x14ac:dyDescent="0.25">
      <c r="A214" s="35" t="s">
        <v>52</v>
      </c>
      <c r="B214" s="35"/>
      <c r="C214" s="35"/>
      <c r="D214" s="35"/>
      <c r="E214" s="35"/>
      <c r="F214" s="35"/>
      <c r="G214" s="35"/>
      <c r="H214" s="35"/>
      <c r="I214" s="35"/>
      <c r="J214" s="35"/>
    </row>
    <row r="215" spans="1:11" ht="29.25" customHeight="1" x14ac:dyDescent="0.25">
      <c r="A215" s="37" t="s">
        <v>68</v>
      </c>
      <c r="B215" s="38"/>
      <c r="C215" s="38"/>
      <c r="D215" s="38"/>
      <c r="E215" s="38"/>
      <c r="F215" s="38"/>
      <c r="G215" s="38"/>
      <c r="H215" s="38"/>
      <c r="I215" s="38"/>
      <c r="J215" s="38"/>
    </row>
    <row r="216" spans="1:11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</row>
    <row r="217" spans="1:11" x14ac:dyDescent="0.25">
      <c r="A217" s="10"/>
      <c r="B217" s="10"/>
      <c r="C217" s="10"/>
      <c r="D217" s="10" t="s">
        <v>88</v>
      </c>
      <c r="E217" s="11">
        <f t="shared" ref="E217:J217" si="15">E205-E195-E190-E179-E168-E163-E158-E153-E148-E143-E138-E127-E122-E117-E112-E101-E96-E91-E86-E81-E76-E65-E60-E55-E50-E45-E40-E29-E24-E19-E14-E9</f>
        <v>-1.3824319466948509E-10</v>
      </c>
      <c r="F217" s="11">
        <f t="shared" si="15"/>
        <v>0</v>
      </c>
      <c r="G217" s="11">
        <f t="shared" si="15"/>
        <v>0</v>
      </c>
      <c r="H217" s="11">
        <f t="shared" si="15"/>
        <v>0</v>
      </c>
      <c r="I217" s="11">
        <f t="shared" si="15"/>
        <v>0</v>
      </c>
      <c r="J217" s="11">
        <f t="shared" si="15"/>
        <v>0</v>
      </c>
    </row>
    <row r="218" spans="1:11" x14ac:dyDescent="0.25">
      <c r="A218" s="10"/>
      <c r="B218" s="10"/>
      <c r="C218" s="10"/>
      <c r="D218" s="10"/>
      <c r="E218" s="10"/>
      <c r="F218" s="10"/>
      <c r="G218" s="10"/>
      <c r="H218" s="10"/>
      <c r="I218" s="10"/>
      <c r="J218" s="10"/>
    </row>
    <row r="219" spans="1:11" x14ac:dyDescent="0.25">
      <c r="A219" s="10"/>
      <c r="B219" s="10"/>
      <c r="C219" s="10"/>
      <c r="D219" s="10"/>
      <c r="E219" s="10"/>
      <c r="F219" s="10"/>
      <c r="G219" s="10"/>
      <c r="H219" s="10"/>
      <c r="I219" s="10"/>
      <c r="J219" s="10"/>
    </row>
    <row r="220" spans="1:11" ht="15.75" x14ac:dyDescent="0.25">
      <c r="A220" s="10"/>
      <c r="B220" s="10"/>
      <c r="C220" s="12" t="s">
        <v>53</v>
      </c>
      <c r="D220" s="12"/>
      <c r="E220" s="13" t="e">
        <f>#REF!-#REF!</f>
        <v>#REF!</v>
      </c>
      <c r="F220" s="13" t="e">
        <f>#REF!-#REF!</f>
        <v>#REF!</v>
      </c>
      <c r="G220" s="13" t="e">
        <f>#REF!-#REF!</f>
        <v>#REF!</v>
      </c>
      <c r="H220" s="13" t="e">
        <f>#REF!-#REF!</f>
        <v>#REF!</v>
      </c>
      <c r="I220" s="13" t="e">
        <f>#REF!-#REF!</f>
        <v>#REF!</v>
      </c>
      <c r="J220" s="13" t="e">
        <f>#REF!-#REF!</f>
        <v>#REF!</v>
      </c>
    </row>
    <row r="221" spans="1:11" x14ac:dyDescent="0.25">
      <c r="A221" s="10"/>
      <c r="B221" s="10"/>
      <c r="C221" s="10"/>
      <c r="D221" s="10"/>
      <c r="E221" s="10"/>
      <c r="F221" s="10"/>
      <c r="G221" s="10"/>
      <c r="H221" s="10"/>
      <c r="I221" s="10"/>
      <c r="J221" s="10"/>
    </row>
    <row r="222" spans="1:11" x14ac:dyDescent="0.25">
      <c r="A222" s="10"/>
      <c r="B222" s="10"/>
      <c r="C222" s="10"/>
      <c r="D222" s="10"/>
      <c r="E222" s="10"/>
      <c r="F222" s="10"/>
      <c r="G222" s="10"/>
      <c r="H222" s="10"/>
      <c r="I222" s="10"/>
      <c r="J222" s="10"/>
    </row>
    <row r="223" spans="1:11" x14ac:dyDescent="0.25">
      <c r="A223" s="10"/>
      <c r="B223" s="10"/>
      <c r="C223" s="10"/>
      <c r="D223" s="10"/>
      <c r="E223" s="10"/>
      <c r="F223" s="10"/>
      <c r="G223" s="10"/>
      <c r="H223" s="10"/>
      <c r="I223" s="10"/>
      <c r="J223" s="10"/>
    </row>
    <row r="224" spans="1:11" x14ac:dyDescent="0.25">
      <c r="A224" s="10"/>
      <c r="B224" s="10"/>
      <c r="C224" s="10"/>
      <c r="D224" s="10"/>
      <c r="E224" s="10"/>
      <c r="F224" s="10"/>
      <c r="G224" s="10"/>
      <c r="H224" s="10"/>
      <c r="I224" s="10"/>
      <c r="J224" s="10"/>
    </row>
    <row r="225" spans="1:10" x14ac:dyDescent="0.25">
      <c r="A225" s="10"/>
      <c r="B225" s="10"/>
      <c r="C225" s="10"/>
      <c r="D225" s="10"/>
      <c r="E225" s="10"/>
      <c r="F225" s="10"/>
      <c r="G225" s="10"/>
      <c r="H225" s="10"/>
      <c r="I225" s="10"/>
      <c r="J225" s="10"/>
    </row>
    <row r="226" spans="1:10" x14ac:dyDescent="0.25">
      <c r="A226" s="10"/>
      <c r="B226" s="10"/>
      <c r="C226" s="10"/>
      <c r="D226" s="10"/>
      <c r="E226" s="10"/>
      <c r="F226" s="10"/>
      <c r="G226" s="10"/>
      <c r="H226" s="10"/>
      <c r="I226" s="10"/>
      <c r="J226" s="10"/>
    </row>
  </sheetData>
  <sheetProtection password="CA91" sheet="1" objects="1" scenarios="1" formatCells="0" formatColumns="0" formatRows="0" sort="0" autoFilter="0" pivotTables="0"/>
  <mergeCells count="129">
    <mergeCell ref="A215:J215"/>
    <mergeCell ref="C205:C209"/>
    <mergeCell ref="A205:B209"/>
    <mergeCell ref="A211:J211"/>
    <mergeCell ref="C179:C183"/>
    <mergeCell ref="B179:B183"/>
    <mergeCell ref="A195:A199"/>
    <mergeCell ref="B158:B162"/>
    <mergeCell ref="C158:C162"/>
    <mergeCell ref="C200:C204"/>
    <mergeCell ref="A168:A172"/>
    <mergeCell ref="C163:C167"/>
    <mergeCell ref="A214:J214"/>
    <mergeCell ref="A190:A194"/>
    <mergeCell ref="C190:C194"/>
    <mergeCell ref="A179:A183"/>
    <mergeCell ref="A158:A162"/>
    <mergeCell ref="A200:B204"/>
    <mergeCell ref="B195:B199"/>
    <mergeCell ref="A189:J189"/>
    <mergeCell ref="B190:B194"/>
    <mergeCell ref="C195:C199"/>
    <mergeCell ref="A184:B188"/>
    <mergeCell ref="C184:C188"/>
    <mergeCell ref="E1:J1"/>
    <mergeCell ref="A212:J212"/>
    <mergeCell ref="A213:J213"/>
    <mergeCell ref="A39:J39"/>
    <mergeCell ref="A24:A28"/>
    <mergeCell ref="B24:B28"/>
    <mergeCell ref="C24:C28"/>
    <mergeCell ref="B168:B172"/>
    <mergeCell ref="C168:C172"/>
    <mergeCell ref="C132:C136"/>
    <mergeCell ref="A153:A157"/>
    <mergeCell ref="C86:C90"/>
    <mergeCell ref="C91:C95"/>
    <mergeCell ref="A86:A90"/>
    <mergeCell ref="B153:B157"/>
    <mergeCell ref="B138:B142"/>
    <mergeCell ref="C153:C157"/>
    <mergeCell ref="C148:C152"/>
    <mergeCell ref="B86:B90"/>
    <mergeCell ref="C122:C126"/>
    <mergeCell ref="C173:C177"/>
    <mergeCell ref="C81:C85"/>
    <mergeCell ref="B81:B85"/>
    <mergeCell ref="A70:B74"/>
    <mergeCell ref="A137:J137"/>
    <mergeCell ref="A163:A167"/>
    <mergeCell ref="B163:B167"/>
    <mergeCell ref="A178:J178"/>
    <mergeCell ref="A143:A147"/>
    <mergeCell ref="A91:A95"/>
    <mergeCell ref="A132:B136"/>
    <mergeCell ref="A112:A116"/>
    <mergeCell ref="A173:B177"/>
    <mergeCell ref="A138:A142"/>
    <mergeCell ref="A96:A100"/>
    <mergeCell ref="B96:B100"/>
    <mergeCell ref="A101:A105"/>
    <mergeCell ref="B101:B105"/>
    <mergeCell ref="B112:B116"/>
    <mergeCell ref="C112:C116"/>
    <mergeCell ref="B143:B147"/>
    <mergeCell ref="C117:C121"/>
    <mergeCell ref="B127:B131"/>
    <mergeCell ref="C143:C147"/>
    <mergeCell ref="A111:J111"/>
    <mergeCell ref="C138:C142"/>
    <mergeCell ref="A127:A131"/>
    <mergeCell ref="C127:C131"/>
    <mergeCell ref="E2:J2"/>
    <mergeCell ref="C5:C6"/>
    <mergeCell ref="A5:A6"/>
    <mergeCell ref="B5:B6"/>
    <mergeCell ref="B19:B23"/>
    <mergeCell ref="C19:C23"/>
    <mergeCell ref="C9:C13"/>
    <mergeCell ref="C14:C18"/>
    <mergeCell ref="B148:B152"/>
    <mergeCell ref="A148:A152"/>
    <mergeCell ref="A8:J8"/>
    <mergeCell ref="A3:J4"/>
    <mergeCell ref="D5:D6"/>
    <mergeCell ref="E5:J5"/>
    <mergeCell ref="B50:B54"/>
    <mergeCell ref="A76:A80"/>
    <mergeCell ref="B76:B80"/>
    <mergeCell ref="B9:B13"/>
    <mergeCell ref="A106:B110"/>
    <mergeCell ref="A117:A121"/>
    <mergeCell ref="B117:B121"/>
    <mergeCell ref="A75:J75"/>
    <mergeCell ref="A9:A13"/>
    <mergeCell ref="A19:A23"/>
    <mergeCell ref="A14:A18"/>
    <mergeCell ref="A34:B38"/>
    <mergeCell ref="C70:C74"/>
    <mergeCell ref="C76:C80"/>
    <mergeCell ref="C40:C44"/>
    <mergeCell ref="C45:C49"/>
    <mergeCell ref="C96:C100"/>
    <mergeCell ref="B14:B18"/>
    <mergeCell ref="A29:A33"/>
    <mergeCell ref="B29:B33"/>
    <mergeCell ref="C29:C33"/>
    <mergeCell ref="C65:C69"/>
    <mergeCell ref="C34:C38"/>
    <mergeCell ref="A65:A69"/>
    <mergeCell ref="B91:B95"/>
    <mergeCell ref="A40:A44"/>
    <mergeCell ref="B40:B44"/>
    <mergeCell ref="A45:A49"/>
    <mergeCell ref="B45:B49"/>
    <mergeCell ref="C50:C54"/>
    <mergeCell ref="C55:C59"/>
    <mergeCell ref="A50:A54"/>
    <mergeCell ref="B122:B126"/>
    <mergeCell ref="A60:A64"/>
    <mergeCell ref="C60:C64"/>
    <mergeCell ref="B65:B69"/>
    <mergeCell ref="A55:A59"/>
    <mergeCell ref="B55:B59"/>
    <mergeCell ref="B60:B64"/>
    <mergeCell ref="A122:A126"/>
    <mergeCell ref="C101:C105"/>
    <mergeCell ref="C106:C110"/>
    <mergeCell ref="A81:A85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rowBreaks count="5" manualBreakCount="5">
    <brk id="38" max="9" man="1"/>
    <brk id="74" max="9" man="1"/>
    <brk id="110" max="9" man="1"/>
    <brk id="136" max="9" man="1"/>
    <brk id="17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2023-12-25T13:32:31Z</dcterms:modified>
</cp:coreProperties>
</file>